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lson Söthe\Meu Drive\Vilson Exclusivo 1 Novo\Prefeitura Miraguaí\Exercício de 2024\Licitação OS\Planilhas\Novas Finalisadas 25-04\"/>
    </mc:Choice>
  </mc:AlternateContent>
  <bookViews>
    <workbookView xWindow="0" yWindow="0" windowWidth="20490" windowHeight="7635" activeTab="3"/>
  </bookViews>
  <sheets>
    <sheet name="Auxiliar de Limpeza" sheetId="11" r:id="rId1"/>
    <sheet name="Recepcionista" sheetId="12" r:id="rId2"/>
    <sheet name="Enfermeiro" sheetId="15" r:id="rId3"/>
    <sheet name="Técnico em Enfermagem" sheetId="16" r:id="rId4"/>
    <sheet name="Auxiliar Administrativo" sheetId="17" r:id="rId5"/>
    <sheet name="Motorista" sheetId="18" r:id="rId6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V49" i="18" l="1"/>
  <c r="V50" i="16" l="1"/>
  <c r="V49" i="16"/>
  <c r="V61" i="17" l="1"/>
  <c r="V48" i="17"/>
  <c r="V49" i="15"/>
  <c r="V61" i="12"/>
  <c r="V48" i="12"/>
  <c r="V62" i="11" l="1"/>
  <c r="V49" i="11" l="1"/>
  <c r="R165" i="18" l="1"/>
  <c r="Q145" i="18"/>
  <c r="Q144" i="18"/>
  <c r="V122" i="18"/>
  <c r="Q119" i="18"/>
  <c r="V112" i="18"/>
  <c r="V113" i="18" s="1"/>
  <c r="Q91" i="18"/>
  <c r="V76" i="18"/>
  <c r="V155" i="18" s="1"/>
  <c r="V65" i="18"/>
  <c r="V154" i="18" s="1"/>
  <c r="V50" i="18"/>
  <c r="V121" i="18"/>
  <c r="Q37" i="18"/>
  <c r="V123" i="18" l="1"/>
  <c r="V103" i="18"/>
  <c r="V114" i="18"/>
  <c r="V51" i="18"/>
  <c r="V52" i="18" s="1"/>
  <c r="V54" i="18" s="1"/>
  <c r="V109" i="18"/>
  <c r="V120" i="18"/>
  <c r="R164" i="17"/>
  <c r="Q143" i="17"/>
  <c r="Q144" i="17" s="1"/>
  <c r="Q118" i="17"/>
  <c r="Q90" i="17"/>
  <c r="V75" i="17"/>
  <c r="V154" i="17" s="1"/>
  <c r="V64" i="17"/>
  <c r="V153" i="17" s="1"/>
  <c r="V49" i="17"/>
  <c r="V121" i="17"/>
  <c r="Q36" i="17"/>
  <c r="R165" i="16"/>
  <c r="V155" i="16"/>
  <c r="Q144" i="16"/>
  <c r="Q145" i="16" s="1"/>
  <c r="Q119" i="16"/>
  <c r="V112" i="16"/>
  <c r="V113" i="16" s="1"/>
  <c r="V109" i="16"/>
  <c r="Q91" i="16"/>
  <c r="V76" i="16"/>
  <c r="V65" i="16"/>
  <c r="V154" i="16" s="1"/>
  <c r="V123" i="16"/>
  <c r="Q37" i="16"/>
  <c r="R165" i="15"/>
  <c r="V155" i="15"/>
  <c r="Q144" i="15"/>
  <c r="Q145" i="15" s="1"/>
  <c r="Q119" i="15"/>
  <c r="Q91" i="15"/>
  <c r="V76" i="15"/>
  <c r="V65" i="15"/>
  <c r="V50" i="15"/>
  <c r="V123" i="15"/>
  <c r="Q37" i="15"/>
  <c r="V87" i="18" l="1"/>
  <c r="V96" i="18"/>
  <c r="V86" i="18"/>
  <c r="V153" i="18"/>
  <c r="V119" i="18"/>
  <c r="V124" i="18" s="1"/>
  <c r="V95" i="18"/>
  <c r="V85" i="18"/>
  <c r="V84" i="18"/>
  <c r="V89" i="18"/>
  <c r="V88" i="18"/>
  <c r="V83" i="18"/>
  <c r="V90" i="18"/>
  <c r="V104" i="18"/>
  <c r="V105" i="18" s="1"/>
  <c r="V132" i="18" s="1"/>
  <c r="V111" i="18"/>
  <c r="V110" i="18"/>
  <c r="V115" i="18"/>
  <c r="V133" i="18" s="1"/>
  <c r="V122" i="17"/>
  <c r="V102" i="17"/>
  <c r="V103" i="17" s="1"/>
  <c r="V104" i="17" s="1"/>
  <c r="V131" i="17" s="1"/>
  <c r="V50" i="17"/>
  <c r="V108" i="17"/>
  <c r="V51" i="17"/>
  <c r="V53" i="17" s="1"/>
  <c r="V119" i="17"/>
  <c r="V120" i="17"/>
  <c r="V111" i="17"/>
  <c r="V120" i="16"/>
  <c r="V51" i="16"/>
  <c r="V52" i="16" s="1"/>
  <c r="V54" i="16" s="1"/>
  <c r="V90" i="16" s="1"/>
  <c r="V121" i="16"/>
  <c r="V122" i="16"/>
  <c r="V110" i="16"/>
  <c r="V111" i="16"/>
  <c r="V103" i="16"/>
  <c r="V114" i="16"/>
  <c r="V51" i="15"/>
  <c r="V52" i="15" s="1"/>
  <c r="V54" i="15" s="1"/>
  <c r="V120" i="15"/>
  <c r="V122" i="15"/>
  <c r="V103" i="15"/>
  <c r="V104" i="15" s="1"/>
  <c r="V105" i="15" s="1"/>
  <c r="V132" i="15" s="1"/>
  <c r="V109" i="15"/>
  <c r="V112" i="15"/>
  <c r="V114" i="15" s="1"/>
  <c r="V121" i="15"/>
  <c r="V154" i="15"/>
  <c r="V110" i="15"/>
  <c r="V111" i="15"/>
  <c r="V115" i="16" l="1"/>
  <c r="V133" i="16" s="1"/>
  <c r="V85" i="16"/>
  <c r="V119" i="16"/>
  <c r="V124" i="16" s="1"/>
  <c r="V125" i="16" s="1"/>
  <c r="V126" i="16" s="1"/>
  <c r="V134" i="16" s="1"/>
  <c r="V83" i="16"/>
  <c r="V84" i="16"/>
  <c r="V87" i="16"/>
  <c r="V89" i="16"/>
  <c r="V95" i="16"/>
  <c r="V96" i="16"/>
  <c r="V153" i="16"/>
  <c r="V86" i="16"/>
  <c r="V88" i="16"/>
  <c r="V91" i="18"/>
  <c r="V130" i="18" s="1"/>
  <c r="V97" i="18"/>
  <c r="V125" i="18"/>
  <c r="V126" i="18" s="1"/>
  <c r="V134" i="18" s="1"/>
  <c r="V113" i="17"/>
  <c r="V112" i="17"/>
  <c r="V87" i="17"/>
  <c r="V86" i="17"/>
  <c r="V95" i="17"/>
  <c r="V85" i="17"/>
  <c r="V152" i="17"/>
  <c r="V118" i="17"/>
  <c r="V123" i="17" s="1"/>
  <c r="V94" i="17"/>
  <c r="V84" i="17"/>
  <c r="V83" i="17"/>
  <c r="V82" i="17"/>
  <c r="V89" i="17"/>
  <c r="V88" i="17"/>
  <c r="V110" i="17"/>
  <c r="V109" i="17"/>
  <c r="V114" i="17" s="1"/>
  <c r="V132" i="17" s="1"/>
  <c r="V104" i="16"/>
  <c r="V105" i="16" s="1"/>
  <c r="V132" i="16" s="1"/>
  <c r="V90" i="15"/>
  <c r="V87" i="15"/>
  <c r="V86" i="15"/>
  <c r="V96" i="15"/>
  <c r="V153" i="15"/>
  <c r="V85" i="15"/>
  <c r="V83" i="15"/>
  <c r="V119" i="15"/>
  <c r="V124" i="15" s="1"/>
  <c r="V125" i="15" s="1"/>
  <c r="V126" i="15" s="1"/>
  <c r="V134" i="15" s="1"/>
  <c r="V95" i="15"/>
  <c r="V84" i="15"/>
  <c r="V89" i="15"/>
  <c r="V88" i="15"/>
  <c r="V113" i="15"/>
  <c r="V115" i="15"/>
  <c r="V133" i="15" s="1"/>
  <c r="V91" i="16" l="1"/>
  <c r="V130" i="16" s="1"/>
  <c r="V96" i="17"/>
  <c r="V97" i="16"/>
  <c r="V98" i="16" s="1"/>
  <c r="V97" i="15"/>
  <c r="V98" i="15" s="1"/>
  <c r="V99" i="15" s="1"/>
  <c r="V131" i="15" s="1"/>
  <c r="V98" i="18"/>
  <c r="V99" i="18" s="1"/>
  <c r="V131" i="18" s="1"/>
  <c r="V136" i="18" s="1"/>
  <c r="V97" i="17"/>
  <c r="V98" i="17" s="1"/>
  <c r="V130" i="17" s="1"/>
  <c r="V124" i="17"/>
  <c r="V125" i="17"/>
  <c r="V133" i="17" s="1"/>
  <c r="V90" i="17"/>
  <c r="V129" i="17" s="1"/>
  <c r="V91" i="15"/>
  <c r="V130" i="15" s="1"/>
  <c r="V136" i="15" s="1"/>
  <c r="R165" i="11"/>
  <c r="V99" i="16" l="1"/>
  <c r="V131" i="16" s="1"/>
  <c r="V136" i="16" s="1"/>
  <c r="V156" i="16" s="1"/>
  <c r="V157" i="16" s="1"/>
  <c r="V156" i="18"/>
  <c r="V157" i="18" s="1"/>
  <c r="V142" i="18"/>
  <c r="V143" i="18" s="1"/>
  <c r="V145" i="18" s="1"/>
  <c r="V135" i="17"/>
  <c r="V155" i="17" s="1"/>
  <c r="V156" i="17" s="1"/>
  <c r="V156" i="15"/>
  <c r="V157" i="15" s="1"/>
  <c r="V142" i="15"/>
  <c r="V50" i="11"/>
  <c r="V142" i="16" l="1"/>
  <c r="V143" i="16" s="1"/>
  <c r="V145" i="16" s="1"/>
  <c r="V148" i="16" s="1"/>
  <c r="V146" i="18"/>
  <c r="V148" i="18"/>
  <c r="V147" i="18"/>
  <c r="V141" i="17"/>
  <c r="V142" i="17" s="1"/>
  <c r="V143" i="15"/>
  <c r="V145" i="15" s="1"/>
  <c r="V49" i="12"/>
  <c r="V146" i="16" l="1"/>
  <c r="V147" i="16"/>
  <c r="V144" i="18"/>
  <c r="V149" i="18" s="1"/>
  <c r="V158" i="18" s="1"/>
  <c r="V159" i="18" s="1"/>
  <c r="T165" i="18" s="1"/>
  <c r="V165" i="18" s="1"/>
  <c r="V166" i="18" s="1"/>
  <c r="V144" i="17"/>
  <c r="V148" i="15"/>
  <c r="V146" i="15"/>
  <c r="V147" i="15"/>
  <c r="R164" i="12"/>
  <c r="Q143" i="12"/>
  <c r="Q144" i="12" s="1"/>
  <c r="Q118" i="12"/>
  <c r="Q90" i="12"/>
  <c r="V75" i="12"/>
  <c r="V154" i="12" s="1"/>
  <c r="V64" i="12"/>
  <c r="V120" i="12"/>
  <c r="Q36" i="12"/>
  <c r="Q144" i="11"/>
  <c r="Q145" i="11" s="1"/>
  <c r="Q119" i="11"/>
  <c r="V112" i="11"/>
  <c r="V114" i="11" s="1"/>
  <c r="Q91" i="11"/>
  <c r="V76" i="11"/>
  <c r="V155" i="11" s="1"/>
  <c r="V65" i="11"/>
  <c r="V154" i="11" s="1"/>
  <c r="V121" i="11"/>
  <c r="Q37" i="11"/>
  <c r="V144" i="16" l="1"/>
  <c r="V149" i="16" s="1"/>
  <c r="V158" i="16" s="1"/>
  <c r="V159" i="16" s="1"/>
  <c r="T165" i="16" s="1"/>
  <c r="V165" i="16" s="1"/>
  <c r="V166" i="16" s="1"/>
  <c r="V144" i="15"/>
  <c r="V149" i="15" s="1"/>
  <c r="V158" i="15" s="1"/>
  <c r="V159" i="15" s="1"/>
  <c r="T165" i="15" s="1"/>
  <c r="V165" i="15" s="1"/>
  <c r="V166" i="15" s="1"/>
  <c r="V147" i="17"/>
  <c r="V146" i="17"/>
  <c r="V145" i="17"/>
  <c r="V111" i="12"/>
  <c r="V113" i="12" s="1"/>
  <c r="V121" i="12"/>
  <c r="V122" i="11"/>
  <c r="V153" i="12"/>
  <c r="V50" i="12"/>
  <c r="V51" i="12" s="1"/>
  <c r="V53" i="12" s="1"/>
  <c r="V108" i="12"/>
  <c r="V122" i="12"/>
  <c r="V102" i="12"/>
  <c r="V119" i="12"/>
  <c r="V109" i="11"/>
  <c r="V113" i="11"/>
  <c r="V123" i="11"/>
  <c r="V103" i="11"/>
  <c r="V120" i="11"/>
  <c r="V51" i="11"/>
  <c r="V52" i="11" l="1"/>
  <c r="V54" i="11" s="1"/>
  <c r="V143" i="17"/>
  <c r="V148" i="17" s="1"/>
  <c r="V157" i="17" s="1"/>
  <c r="V158" i="17" s="1"/>
  <c r="T164" i="17" s="1"/>
  <c r="V164" i="17" s="1"/>
  <c r="V165" i="17" s="1"/>
  <c r="V112" i="12"/>
  <c r="V86" i="12"/>
  <c r="V82" i="12"/>
  <c r="V83" i="12"/>
  <c r="V95" i="12"/>
  <c r="V89" i="12"/>
  <c r="V85" i="12"/>
  <c r="V152" i="12"/>
  <c r="V118" i="12"/>
  <c r="V123" i="12" s="1"/>
  <c r="V94" i="12"/>
  <c r="V88" i="12"/>
  <c r="V84" i="12"/>
  <c r="V87" i="12"/>
  <c r="V103" i="12"/>
  <c r="V104" i="12" s="1"/>
  <c r="V131" i="12" s="1"/>
  <c r="V110" i="12"/>
  <c r="V109" i="12"/>
  <c r="V111" i="11"/>
  <c r="V110" i="11"/>
  <c r="V104" i="11"/>
  <c r="V105" i="11"/>
  <c r="V132" i="11" s="1"/>
  <c r="V88" i="11" l="1"/>
  <c r="V85" i="11"/>
  <c r="V96" i="11"/>
  <c r="V84" i="11"/>
  <c r="V91" i="11" s="1"/>
  <c r="V130" i="11" s="1"/>
  <c r="V90" i="11"/>
  <c r="V86" i="11"/>
  <c r="V119" i="11"/>
  <c r="V124" i="11" s="1"/>
  <c r="V125" i="11" s="1"/>
  <c r="V126" i="11" s="1"/>
  <c r="V134" i="11" s="1"/>
  <c r="V87" i="11"/>
  <c r="V83" i="11"/>
  <c r="V89" i="11"/>
  <c r="V153" i="11"/>
  <c r="V95" i="11"/>
  <c r="V97" i="11" s="1"/>
  <c r="V98" i="11" s="1"/>
  <c r="V99" i="11" s="1"/>
  <c r="V131" i="11" s="1"/>
  <c r="V114" i="12"/>
  <c r="V132" i="12" s="1"/>
  <c r="V96" i="12"/>
  <c r="V97" i="12" s="1"/>
  <c r="V98" i="12" s="1"/>
  <c r="V130" i="12" s="1"/>
  <c r="V115" i="11"/>
  <c r="V133" i="11" s="1"/>
  <c r="V90" i="12"/>
  <c r="V129" i="12" s="1"/>
  <c r="V124" i="12"/>
  <c r="V125" i="12"/>
  <c r="V133" i="12" s="1"/>
  <c r="V135" i="12" l="1"/>
  <c r="V136" i="11"/>
  <c r="V155" i="12" l="1"/>
  <c r="V156" i="12" s="1"/>
  <c r="V141" i="12"/>
  <c r="V156" i="11"/>
  <c r="V157" i="11" s="1"/>
  <c r="V142" i="11"/>
  <c r="V142" i="12" l="1"/>
  <c r="V144" i="12" s="1"/>
  <c r="V143" i="11"/>
  <c r="V147" i="12" l="1"/>
  <c r="V146" i="12"/>
  <c r="V145" i="12"/>
  <c r="V145" i="11"/>
  <c r="V143" i="12" l="1"/>
  <c r="V148" i="12" s="1"/>
  <c r="V157" i="12" s="1"/>
  <c r="V158" i="12" s="1"/>
  <c r="T164" i="12" s="1"/>
  <c r="V164" i="12" s="1"/>
  <c r="V165" i="12" s="1"/>
  <c r="V148" i="11"/>
  <c r="V147" i="11"/>
  <c r="V146" i="11"/>
  <c r="V144" i="11" l="1"/>
  <c r="V149" i="11" s="1"/>
  <c r="V158" i="11" s="1"/>
  <c r="V159" i="11" s="1"/>
  <c r="T165" i="11" s="1"/>
  <c r="V165" i="11" s="1"/>
  <c r="V166" i="11" s="1"/>
</calcChain>
</file>

<file path=xl/sharedStrings.xml><?xml version="1.0" encoding="utf-8"?>
<sst xmlns="http://schemas.openxmlformats.org/spreadsheetml/2006/main" count="1537" uniqueCount="184">
  <si>
    <t>A</t>
  </si>
  <si>
    <t xml:space="preserve">Data de apresentação da proposta (dia/mês/ano) </t>
  </si>
  <si>
    <t>B</t>
  </si>
  <si>
    <t xml:space="preserve">Município/UF </t>
  </si>
  <si>
    <t>C</t>
  </si>
  <si>
    <t>Ano Acordo, Convenção ou Sentença Normativa em Dissídio Coletivo</t>
  </si>
  <si>
    <t xml:space="preserve">D </t>
  </si>
  <si>
    <t>Nº de meses de execução contratual</t>
  </si>
  <si>
    <t>Identificação do Serviço</t>
  </si>
  <si>
    <t>Tipo de Serviço</t>
  </si>
  <si>
    <t>Unidade de Medida</t>
  </si>
  <si>
    <t xml:space="preserve"> Quantidade total a contratar (em função da unidade de medida)</t>
  </si>
  <si>
    <t>Anexo III-A – Mão-de-obra</t>
  </si>
  <si>
    <t>Mão de obra vinculada à execução contratual</t>
  </si>
  <si>
    <t>Dados complementares para composição dos custos referente à mão-de-obra</t>
  </si>
  <si>
    <t>Tipo de serviço (mesmo serviço com características distintas)</t>
  </si>
  <si>
    <t>Categoria profissional (vinculada à execução contratual)</t>
  </si>
  <si>
    <t>Data base da categoria (dia/mês/ano)</t>
  </si>
  <si>
    <t xml:space="preserve"> MÓDULO 1 :   COMPOSIÇÃO DA REMUNERAÇÃO</t>
  </si>
  <si>
    <t>Composição da Remuneração</t>
  </si>
  <si>
    <t>%</t>
  </si>
  <si>
    <t>Valor (R$)</t>
  </si>
  <si>
    <t>D</t>
  </si>
  <si>
    <t>E</t>
  </si>
  <si>
    <t>F</t>
  </si>
  <si>
    <t>G</t>
  </si>
  <si>
    <t>H</t>
  </si>
  <si>
    <t>Total da Remuneração</t>
  </si>
  <si>
    <t>MÓDULO 2:   BENEFÍCIOS MENSAIS E DIÁRIOS</t>
  </si>
  <si>
    <t xml:space="preserve"> Benefícios Mensais e Diários</t>
  </si>
  <si>
    <t>Outros (especificar)</t>
  </si>
  <si>
    <t>Total de Benefícios mensais e diários</t>
  </si>
  <si>
    <t>MÓDULO 3:   INSUMOS DIVERSOS</t>
  </si>
  <si>
    <t>Insumos Diversos</t>
  </si>
  <si>
    <t>Total de Insumos diversos</t>
  </si>
  <si>
    <t>MÓDULO 4:   ENCARGOS SOCIAIS E TRABALHISTAS</t>
  </si>
  <si>
    <t>Submódulo 4.1 – Encargos previdenciários e FGTS:</t>
  </si>
  <si>
    <t>4.1</t>
  </si>
  <si>
    <t>Encargos previdenciários e FGTS</t>
  </si>
  <si>
    <t>INSS</t>
  </si>
  <si>
    <t>SESI ou SESC</t>
  </si>
  <si>
    <t>SENAI ou SENAC</t>
  </si>
  <si>
    <t>INCRA</t>
  </si>
  <si>
    <t>Salário Educação</t>
  </si>
  <si>
    <t>FGTS</t>
  </si>
  <si>
    <t>SEBRAE</t>
  </si>
  <si>
    <t>Total</t>
  </si>
  <si>
    <t>Submódulo 4.2 – 13º Salário e Adicional de Férias</t>
  </si>
  <si>
    <t>4.2</t>
  </si>
  <si>
    <t>13º Salário e Adicional de Férias</t>
  </si>
  <si>
    <t>Subtotal</t>
  </si>
  <si>
    <t>Incidência do Submódulo 4.1 sobre 13º Salário e Adicional de Férias</t>
  </si>
  <si>
    <t>Submódulo 4.3 - Afastamento Maternidade</t>
  </si>
  <si>
    <t>4.3</t>
  </si>
  <si>
    <t>Afastamento Maternidade:</t>
  </si>
  <si>
    <t>Afastamento maternidade</t>
  </si>
  <si>
    <t>Incidência do submódulo 4.1 sobre afastamento maternidade</t>
  </si>
  <si>
    <t>Submódulo 4.4 -  Provisão para Rescisão</t>
  </si>
  <si>
    <t>4.4</t>
  </si>
  <si>
    <t>Provisão para Rescisão</t>
  </si>
  <si>
    <t>Incidência do FGTS sobre aviso prévio indenizado</t>
  </si>
  <si>
    <t>C1</t>
  </si>
  <si>
    <t>C2</t>
  </si>
  <si>
    <t>Incidência do submódulo 4.1 sobre aviso prévio trabalhado</t>
  </si>
  <si>
    <t>Multa do FGTS e CS do aviso prévio trabalhado</t>
  </si>
  <si>
    <t>Submódulo  4.5  – Custo de Reposição do Profissional Ausente</t>
  </si>
  <si>
    <t>4.5</t>
  </si>
  <si>
    <t>Composição do Custo de Reposição do Profissional Ausente</t>
  </si>
  <si>
    <t>Férias</t>
  </si>
  <si>
    <t xml:space="preserve">Incidência do submódulo 4.1 sobre o Custo de reposição </t>
  </si>
  <si>
    <t>Quadro - resumo – Módulo 4 - Encargos sociais e trabalhistas</t>
  </si>
  <si>
    <t>Módulo 4 - Encargos sociais e trabalhistas</t>
  </si>
  <si>
    <t>Custo de rescisão</t>
  </si>
  <si>
    <t>Custo de reposição do profissional ausente</t>
  </si>
  <si>
    <t>4.6</t>
  </si>
  <si>
    <t xml:space="preserve"> MÓDULO 5 - CUSTOS INDIRETOS, TRIBUTOS E LUCRO</t>
  </si>
  <si>
    <t>Custos Indiretos, Tributos e Lucro</t>
  </si>
  <si>
    <t>Tributos</t>
  </si>
  <si>
    <t>Base para cálculo dos tributos</t>
  </si>
  <si>
    <t>C3</t>
  </si>
  <si>
    <t>C4</t>
  </si>
  <si>
    <t>Anexo III – B - Quadro-resumo do Custo por Empregado</t>
  </si>
  <si>
    <t>Mão-de-obra vinculada à execução contratual (valor por empregado)</t>
  </si>
  <si>
    <t xml:space="preserve">A </t>
  </si>
  <si>
    <t>Módulo 1 – Composição da Remuneração</t>
  </si>
  <si>
    <t>Módulo 2 – Benefícios Mensais e Diários</t>
  </si>
  <si>
    <t>Módulo 4 – Encargos Sociais e Trabalhistas</t>
  </si>
  <si>
    <t>Subtotal (A + B +C+ D)</t>
  </si>
  <si>
    <t>Módulo 5 – Custos indiretos, tributos e lucro</t>
  </si>
  <si>
    <t>Valor Global da Proposta</t>
  </si>
  <si>
    <t>Descrição</t>
  </si>
  <si>
    <t xml:space="preserve">Total da Remuneração </t>
  </si>
  <si>
    <t>Anexo II-A - Quadro - demonstrativo - VALOR GLOBAL DA PROPOSTA</t>
  </si>
  <si>
    <t>Afastamento maternidade - Cálculo: 4 (meses/licença) / 12 (meses) X 11,11% (férias s/ licença) X % de ocorrência (2%))</t>
  </si>
  <si>
    <t>13 º Salário - Cálculo (1/12*100)</t>
  </si>
  <si>
    <t>Adicional de Férias - Cálculo (1/3/12*100)</t>
  </si>
  <si>
    <t>Aviso prévio indenizado (Estimativa de 5% dos funcionários demitidos conforme manual do MPOG) - Cálculo ((1/12)*0,05)*100=0,42% Conforme fórmula da fl. 24 do MANUAL DE ORIENTAÇÃO PARA PREENCHIMENTO DA PLANILHA DE CUSTO E FORMAÇÃO DE PREÇOS do MPOG</t>
  </si>
  <si>
    <t xml:space="preserve">Multa do FGTS e Contribuição Social sobre aviso prévio indenizado </t>
  </si>
  <si>
    <t>Ausência por doença - Cálculo (5,96/30)/12*100 - Conforme Manual do MPOG</t>
  </si>
  <si>
    <t>Aviso prévio trabalhado - Cálculo ((7/30)/12)*0,02*100=0,04% - Conforme Manual de Orientação para Preenchimento da Planilha do MPOG</t>
  </si>
  <si>
    <t>Licença paternidade - Cálculo ((5/30)/12)*0,015*100 - Conforme Manual do MPOG</t>
  </si>
  <si>
    <t>Ausências legais - Cálculo (2,96/30)x1/12 - Conforme TCU Acórdão 1753/2008 - Plenário</t>
  </si>
  <si>
    <t>Ausência por Acidente de trabalho - Cálculo ((15/30)/12)*0,0078*100 - Conforme Manual do MPOG</t>
  </si>
  <si>
    <t>Custos Indiretos (Estimativa de 3% )</t>
  </si>
  <si>
    <t>Lucro (Estimativa de 6,79% )</t>
  </si>
  <si>
    <t>Quantidade</t>
  </si>
  <si>
    <t>Valor Unitário Mensal (R$)</t>
  </si>
  <si>
    <t>Valor Total Mensal</t>
  </si>
  <si>
    <t>Valor proposto pela execução do serviço</t>
  </si>
  <si>
    <t xml:space="preserve"> </t>
  </si>
  <si>
    <t>Posto</t>
  </si>
  <si>
    <t>Sindicato das Empresas de Asseio e Conservação do Estado do RS</t>
  </si>
  <si>
    <t>Número do Registro no MTE</t>
  </si>
  <si>
    <t>Data de Registro no MTE</t>
  </si>
  <si>
    <t>Número da Solicitação</t>
  </si>
  <si>
    <t>Número do Processo</t>
  </si>
  <si>
    <t>Data do Protocolo</t>
  </si>
  <si>
    <t>1º de Janeiro</t>
  </si>
  <si>
    <t>Salário Mínimo Nacional</t>
  </si>
  <si>
    <t>Seguro acidente do trabalho (RAT X FAT) = RAT (1% - Fotocópias- código 8219-9/01 do Anexo V do Decreto nº 3.048/1999 / FAT (2% - Valor máximo, conforme Decreto nº 6.957/2009). Obs: O licitante deverá preencher o valor do seu FAP, a ser comprovado no envio de sua proposta adequada ao lance vencedor, mediante apresentação da GFIP/eSocial ou outro documento apto a fazê-lo.</t>
  </si>
  <si>
    <t>Uniformes e EPI/mês</t>
  </si>
  <si>
    <t>C5</t>
  </si>
  <si>
    <t>3.1</t>
  </si>
  <si>
    <t>3.2</t>
  </si>
  <si>
    <t>Salário Normativo da Categoria Profissional para 44 horas semanais</t>
  </si>
  <si>
    <t>ISSQN</t>
  </si>
  <si>
    <t>COFINS - conforme Art.2º da Lei 10.833, de 29/12/2003</t>
  </si>
  <si>
    <t>PIS - conforme previsto no Art. 2º da Lei nº 10.637, de 30/12/2002</t>
  </si>
  <si>
    <t>INSTRUÇÃO NORMATIVA Nº 5, DE 26 DE MAIO DE 2017</t>
  </si>
  <si>
    <t>Dispõe sobre as regras e diretrizes do procedimento de contratação de serviços sob o regime de execução indireta no âmbito da Administração Pública federal direta, autárquica e fundacional</t>
  </si>
  <si>
    <t>ANEXO VII-D - Modelo de Planilha de Custos e Formação de Preços</t>
  </si>
  <si>
    <t>Estado do Rio Grande do Sul</t>
  </si>
  <si>
    <t>MINISTÉRIO DO PLANEJAMENTO, DESENVOLVIMENTO E GESTÃO - MPOG</t>
  </si>
  <si>
    <t>PLANILHA DE CUSTOS E FORMAÇÃO DE PREÇOS, Elaborada a partir do modelo MPOG (IN nº 5, de 26/05/2017, Anexo VII-D)</t>
  </si>
  <si>
    <t>Terceirização de Atividades Operacionais</t>
  </si>
  <si>
    <t>Adicional de Inslubridade</t>
  </si>
  <si>
    <t>Módulo 3 – Insumos Diversos (uniformes)</t>
  </si>
  <si>
    <t>Valor total por empregado/mês</t>
  </si>
  <si>
    <t>Observação: A Planilha de Custos e Formação de Preços, é exemplificativa e não exaustiva, podendo cada licitante elaborar sua própria planilha, desde que nela constem todos os custos considerados na composição dos preços, de acordo com o objeto do certame, com a legislação vigente e com o acordo, convenção ou dissídio do sindicato adequado.</t>
  </si>
  <si>
    <t>Materiais/ferramentas e equipamentos</t>
  </si>
  <si>
    <t>C*</t>
  </si>
  <si>
    <t>*Confira a autenticidade no endereço http://www3.mte.gov.br/sistemas/mediador/</t>
  </si>
  <si>
    <t>A*</t>
  </si>
  <si>
    <t>B*</t>
  </si>
  <si>
    <t>* Uniformes, EPI's, maquinas, ferramentas e equipamentos de trabalho serão fornecidos pelo Município</t>
  </si>
  <si>
    <t>* A Empresa licitante vecedora será responsável pela Higienização dos Uniformes e EPI's.</t>
  </si>
  <si>
    <t>Carga Horária Semanal*</t>
  </si>
  <si>
    <t>Carga Horária Mensal*</t>
  </si>
  <si>
    <t>*As horas/jornada de trabalho poderão ser desenvolvidos em escala de trabalho de acordo com a permissão da CLT.</t>
  </si>
  <si>
    <t>Valor global da proposta (valor mensal do serviço X nº meses do contrato)</t>
  </si>
  <si>
    <t>SERVIÇOS DE RECEPCIONISTA (CBO 4221)</t>
  </si>
  <si>
    <t>Recepcionista</t>
  </si>
  <si>
    <t>Adicional Noturno</t>
  </si>
  <si>
    <t>RS004917/2023</t>
  </si>
  <si>
    <t>MR072228/2023</t>
  </si>
  <si>
    <t>19980.235929/2023-94</t>
  </si>
  <si>
    <t>Quadro - Resumo – Módulo 4 - Encargos sociais e trabalhistas</t>
  </si>
  <si>
    <t>*Convenção Coletiva de Trabalho 2024/2024</t>
  </si>
  <si>
    <t>PREFEITURA MUNICIPAL DE MIRAGUAÍ</t>
  </si>
  <si>
    <t>SERVIÇOS DE AUXILIAR DE LIMPEZA (CBO 5143)</t>
  </si>
  <si>
    <t>ENFERMEIRO (CBO 223505)</t>
  </si>
  <si>
    <t>Piso salarial nacional dos Enfermeiros contratados sob o regime da Consolidação das Leis do Trabalho (CLT)</t>
  </si>
  <si>
    <t>* Art. 15-A da Lei Federal nº 7.498, de 1.986, incluído pela Lei nº 14.434, de 2022</t>
  </si>
  <si>
    <t xml:space="preserve">  </t>
  </si>
  <si>
    <t>* Trabalho Diurno</t>
  </si>
  <si>
    <t>Piso salarial nacional dos Enfermeiros</t>
  </si>
  <si>
    <t>TÉCNICO EM ENFERMAGEM (CBO 322205)</t>
  </si>
  <si>
    <t>* Art. 15-A, inciso I, da Lei Federal nº 7.498, de 1.986, incluído pela Lei nº 14.434, de 2022</t>
  </si>
  <si>
    <t>Piso salarial nacional dos Técnicos em Enfermagem</t>
  </si>
  <si>
    <t xml:space="preserve">Técnico em Enfermagem </t>
  </si>
  <si>
    <t>Enfermeiro</t>
  </si>
  <si>
    <t>Serviços de Auxiliar de Limpeza</t>
  </si>
  <si>
    <t>Auxiliar Administrativo</t>
  </si>
  <si>
    <t>AUXILIAR ADMINISTRATIVO (CBO 4110)</t>
  </si>
  <si>
    <t>MOTORISTA (CBO 7823)</t>
  </si>
  <si>
    <t>Motorista</t>
  </si>
  <si>
    <t>Vencimneto (Salário Básico)</t>
  </si>
  <si>
    <t>Salário Base para 40 horas semanais/200 mensais</t>
  </si>
  <si>
    <t>Dias</t>
  </si>
  <si>
    <t>R$</t>
  </si>
  <si>
    <r>
      <t>Auxílio Alimentação - Convenção (R$ 23,68</t>
    </r>
    <r>
      <rPr>
        <sz val="8"/>
        <color indexed="8"/>
        <rFont val="Times New Roman"/>
        <family val="1"/>
      </rPr>
      <t xml:space="preserve"> - 19% empregado)</t>
    </r>
  </si>
  <si>
    <t>Prestação de serviços na área da Saúde</t>
  </si>
  <si>
    <t>LicitaCon TCE/RS</t>
  </si>
  <si>
    <t>* Valor apurado a partir de pesquisa de preços realizada no sistema LicitaCon do TCE/RS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</si>
</sst>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&quot;R$ &quot;#,##0.00"/>
    <numFmt numFmtId="165" formatCode="&quot;R$&quot;\ #,##0.00"/>
    <numFmt numFmtId="166" formatCode="_(&quot;R$ &quot;* #,##0.00_);_(&quot;R$ &quot;* \(#,##0.00\);_(&quot;R$ &quot;* &quot;-&quot;??_);_(@_)"/>
    <numFmt numFmtId="167" formatCode="_(* #,##0.00_);_(* \(#,##0.00\);_(* &quot;-&quot;??_);_(@_)"/>
  </numFmts>
  <fonts count="20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2"/>
      <color indexed="1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12"/>
      <color rgb="FF0033CC"/>
      <name val="Times New Roman"/>
      <family val="1"/>
    </font>
    <font>
      <b/>
      <sz val="12"/>
      <color rgb="FF0033CC"/>
      <name val="Times New Roman"/>
      <family val="1"/>
    </font>
    <font>
      <b/>
      <sz val="11"/>
      <color rgb="FF0033CC"/>
      <name val="Times New Roman"/>
      <family val="1"/>
    </font>
    <font>
      <sz val="11"/>
      <color theme="1"/>
      <name val="Times New Roman"/>
      <family val="1"/>
    </font>
    <font>
      <i/>
      <sz val="12"/>
      <color rgb="FF000000"/>
      <name val="Times New Roman"/>
      <family val="1"/>
    </font>
    <font>
      <i/>
      <sz val="11"/>
      <color theme="1"/>
      <name val="Times New Roman"/>
      <family val="1"/>
    </font>
    <font>
      <sz val="11"/>
      <name val="Times New Roman"/>
      <family val="1"/>
    </font>
    <font>
      <b/>
      <sz val="12"/>
      <color theme="1"/>
      <name val="Times New Roman"/>
      <family val="1"/>
    </font>
    <font>
      <b/>
      <sz val="12"/>
      <color rgb="FF000000"/>
      <name val="TimesNewRomanPS-BoldMT"/>
    </font>
    <font>
      <sz val="11"/>
      <color rgb="FF000000"/>
      <name val="ArialMT"/>
    </font>
    <font>
      <sz val="10"/>
      <color rgb="FF0033CC"/>
      <name val="Times New Roman"/>
      <family val="1"/>
    </font>
    <font>
      <sz val="8"/>
      <color indexed="8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7" fillId="0" borderId="0" applyFont="0" applyFill="0" applyBorder="0" applyAlignment="0" applyProtection="0"/>
  </cellStyleXfs>
  <cellXfs count="255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4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3" borderId="0" xfId="0" applyFont="1" applyFill="1"/>
    <xf numFmtId="0" fontId="2" fillId="3" borderId="0" xfId="0" applyFont="1" applyFill="1"/>
    <xf numFmtId="0" fontId="4" fillId="0" borderId="0" xfId="0" applyFont="1" applyFill="1"/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/>
    <xf numFmtId="0" fontId="2" fillId="0" borderId="4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164" fontId="2" fillId="0" borderId="8" xfId="0" applyNumberFormat="1" applyFont="1" applyBorder="1" applyAlignment="1">
      <alignment horizontal="center"/>
    </xf>
    <xf numFmtId="0" fontId="2" fillId="0" borderId="0" xfId="0" applyFont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/>
    <xf numFmtId="0" fontId="1" fillId="0" borderId="0" xfId="0" applyFont="1" applyBorder="1" applyAlignment="1">
      <alignment horizontal="left"/>
    </xf>
    <xf numFmtId="164" fontId="9" fillId="0" borderId="0" xfId="0" applyNumberFormat="1" applyFont="1" applyBorder="1" applyAlignment="1">
      <alignment horizontal="center"/>
    </xf>
    <xf numFmtId="164" fontId="1" fillId="4" borderId="1" xfId="0" applyNumberFormat="1" applyFont="1" applyFill="1" applyBorder="1" applyAlignment="1">
      <alignment horizontal="center"/>
    </xf>
    <xf numFmtId="164" fontId="9" fillId="4" borderId="3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164" fontId="9" fillId="0" borderId="0" xfId="0" applyNumberFormat="1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 vertical="center" wrapText="1"/>
    </xf>
    <xf numFmtId="0" fontId="2" fillId="4" borderId="3" xfId="0" applyFont="1" applyFill="1" applyBorder="1"/>
    <xf numFmtId="164" fontId="9" fillId="4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165" fontId="9" fillId="4" borderId="1" xfId="0" applyNumberFormat="1" applyFont="1" applyFill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164" fontId="4" fillId="0" borderId="1" xfId="0" applyNumberFormat="1" applyFont="1" applyFill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4" fontId="8" fillId="3" borderId="1" xfId="0" applyNumberFormat="1" applyFont="1" applyFill="1" applyBorder="1" applyAlignment="1">
      <alignment horizontal="center" vertical="center"/>
    </xf>
    <xf numFmtId="165" fontId="8" fillId="0" borderId="1" xfId="0" applyNumberFormat="1" applyFont="1" applyFill="1" applyBorder="1" applyAlignment="1">
      <alignment horizontal="center"/>
    </xf>
    <xf numFmtId="165" fontId="8" fillId="0" borderId="1" xfId="0" applyNumberFormat="1" applyFont="1" applyBorder="1" applyAlignment="1">
      <alignment horizontal="center"/>
    </xf>
    <xf numFmtId="0" fontId="11" fillId="0" borderId="9" xfId="0" applyFont="1" applyFill="1" applyBorder="1" applyAlignment="1">
      <alignment horizontal="right" vertical="center" wrapText="1"/>
    </xf>
    <xf numFmtId="43" fontId="11" fillId="0" borderId="9" xfId="1" applyFont="1" applyFill="1" applyBorder="1" applyAlignment="1">
      <alignment horizontal="left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164" fontId="9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165" fontId="8" fillId="0" borderId="1" xfId="0" applyNumberFormat="1" applyFont="1" applyFill="1" applyBorder="1" applyAlignment="1">
      <alignment horizontal="center" vertical="center"/>
    </xf>
    <xf numFmtId="165" fontId="9" fillId="0" borderId="1" xfId="0" applyNumberFormat="1" applyFont="1" applyFill="1" applyBorder="1" applyAlignment="1">
      <alignment horizontal="center"/>
    </xf>
    <xf numFmtId="164" fontId="8" fillId="0" borderId="1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justify" vertical="center"/>
    </xf>
    <xf numFmtId="0" fontId="2" fillId="4" borderId="0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left" vertical="center" wrapText="1"/>
    </xf>
    <xf numFmtId="0" fontId="11" fillId="4" borderId="0" xfId="0" applyFont="1" applyFill="1" applyBorder="1" applyAlignment="1">
      <alignment horizontal="left" vertical="center" wrapText="1"/>
    </xf>
    <xf numFmtId="164" fontId="1" fillId="4" borderId="0" xfId="0" applyNumberFormat="1" applyFont="1" applyFill="1" applyBorder="1" applyAlignment="1">
      <alignment horizontal="center"/>
    </xf>
    <xf numFmtId="0" fontId="2" fillId="0" borderId="0" xfId="0" applyFont="1" applyAlignment="1"/>
    <xf numFmtId="0" fontId="0" fillId="0" borderId="0" xfId="0" applyAlignment="1"/>
    <xf numFmtId="0" fontId="16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7" fillId="0" borderId="0" xfId="0" applyFont="1" applyAlignment="1">
      <alignment vertical="center" wrapText="1"/>
    </xf>
    <xf numFmtId="164" fontId="4" fillId="6" borderId="1" xfId="0" applyNumberFormat="1" applyFont="1" applyFill="1" applyBorder="1" applyAlignment="1">
      <alignment horizontal="center"/>
    </xf>
    <xf numFmtId="164" fontId="8" fillId="6" borderId="1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1" fillId="0" borderId="9" xfId="0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9" fontId="4" fillId="0" borderId="0" xfId="0" applyNumberFormat="1" applyFont="1"/>
    <xf numFmtId="43" fontId="2" fillId="0" borderId="0" xfId="0" applyNumberFormat="1" applyFont="1"/>
    <xf numFmtId="0" fontId="1" fillId="4" borderId="3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left" vertical="center" wrapText="1"/>
    </xf>
    <xf numFmtId="0" fontId="11" fillId="0" borderId="6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left" vertical="center" wrapText="1"/>
    </xf>
    <xf numFmtId="0" fontId="11" fillId="0" borderId="6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43" fontId="2" fillId="0" borderId="0" xfId="1" applyFont="1"/>
    <xf numFmtId="4" fontId="2" fillId="0" borderId="0" xfId="0" applyNumberFormat="1" applyFont="1"/>
    <xf numFmtId="164" fontId="5" fillId="0" borderId="1" xfId="0" applyNumberFormat="1" applyFont="1" applyFill="1" applyBorder="1" applyAlignment="1">
      <alignment horizontal="center"/>
    </xf>
    <xf numFmtId="0" fontId="11" fillId="0" borderId="9" xfId="0" applyFont="1" applyFill="1" applyBorder="1" applyAlignment="1">
      <alignment horizontal="left" vertical="center" wrapText="1"/>
    </xf>
    <xf numFmtId="0" fontId="11" fillId="0" borderId="6" xfId="0" applyFont="1" applyFill="1" applyBorder="1" applyAlignment="1">
      <alignment horizontal="left" vertical="center" wrapText="1"/>
    </xf>
    <xf numFmtId="0" fontId="11" fillId="0" borderId="9" xfId="0" applyFont="1" applyFill="1" applyBorder="1" applyAlignment="1">
      <alignment horizontal="left" vertical="center" wrapText="1"/>
    </xf>
    <xf numFmtId="0" fontId="11" fillId="0" borderId="6" xfId="0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horizontal="left" vertical="center" wrapText="1"/>
    </xf>
    <xf numFmtId="0" fontId="11" fillId="4" borderId="9" xfId="0" applyFont="1" applyFill="1" applyBorder="1" applyAlignment="1">
      <alignment horizontal="left" vertical="center" wrapText="1"/>
    </xf>
    <xf numFmtId="0" fontId="11" fillId="4" borderId="6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wrapText="1"/>
    </xf>
    <xf numFmtId="0" fontId="1" fillId="0" borderId="2" xfId="0" applyFont="1" applyBorder="1" applyAlignment="1">
      <alignment horizontal="center"/>
    </xf>
    <xf numFmtId="0" fontId="1" fillId="4" borderId="3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11" fillId="4" borderId="1" xfId="0" applyFont="1" applyFill="1" applyBorder="1" applyAlignment="1"/>
    <xf numFmtId="0" fontId="10" fillId="4" borderId="1" xfId="0" applyFont="1" applyFill="1" applyBorder="1" applyAlignment="1">
      <alignment horizontal="center"/>
    </xf>
    <xf numFmtId="164" fontId="6" fillId="4" borderId="1" xfId="0" applyNumberFormat="1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0" fontId="2" fillId="0" borderId="3" xfId="0" applyNumberFormat="1" applyFont="1" applyFill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10" fontId="2" fillId="0" borderId="6" xfId="0" applyNumberFormat="1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/>
    </xf>
    <xf numFmtId="0" fontId="2" fillId="0" borderId="3" xfId="0" applyNumberFormat="1" applyFont="1" applyFill="1" applyBorder="1" applyAlignment="1">
      <alignment horizontal="center"/>
    </xf>
    <xf numFmtId="0" fontId="2" fillId="0" borderId="9" xfId="0" applyNumberFormat="1" applyFont="1" applyFill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0" fontId="1" fillId="0" borderId="3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10" fontId="5" fillId="0" borderId="3" xfId="0" applyNumberFormat="1" applyFont="1" applyFill="1" applyBorder="1" applyAlignment="1">
      <alignment horizontal="center" vertical="center"/>
    </xf>
    <xf numFmtId="10" fontId="5" fillId="0" borderId="9" xfId="0" applyNumberFormat="1" applyFont="1" applyFill="1" applyBorder="1" applyAlignment="1">
      <alignment horizontal="center" vertical="center"/>
    </xf>
    <xf numFmtId="10" fontId="5" fillId="0" borderId="6" xfId="0" applyNumberFormat="1" applyFont="1" applyFill="1" applyBorder="1" applyAlignment="1">
      <alignment horizontal="center" vertical="center"/>
    </xf>
    <xf numFmtId="10" fontId="1" fillId="0" borderId="3" xfId="0" applyNumberFormat="1" applyFont="1" applyFill="1" applyBorder="1" applyAlignment="1">
      <alignment horizontal="center"/>
    </xf>
    <xf numFmtId="10" fontId="1" fillId="0" borderId="9" xfId="0" applyNumberFormat="1" applyFont="1" applyFill="1" applyBorder="1" applyAlignment="1">
      <alignment horizontal="center"/>
    </xf>
    <xf numFmtId="10" fontId="1" fillId="0" borderId="6" xfId="0" applyNumberFormat="1" applyFont="1" applyFill="1" applyBorder="1" applyAlignment="1">
      <alignment horizontal="center"/>
    </xf>
    <xf numFmtId="0" fontId="2" fillId="0" borderId="3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1" fillId="4" borderId="3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1" fillId="0" borderId="9" xfId="0" applyFont="1" applyFill="1" applyBorder="1" applyAlignment="1">
      <alignment horizontal="left" vertical="center" wrapText="1"/>
    </xf>
    <xf numFmtId="10" fontId="2" fillId="0" borderId="3" xfId="0" applyNumberFormat="1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left" vertical="center" wrapText="1"/>
    </xf>
    <xf numFmtId="0" fontId="14" fillId="0" borderId="9" xfId="0" applyFont="1" applyFill="1" applyBorder="1" applyAlignment="1">
      <alignment horizontal="left" vertical="center" wrapText="1"/>
    </xf>
    <xf numFmtId="0" fontId="14" fillId="0" borderId="6" xfId="0" applyFont="1" applyFill="1" applyBorder="1" applyAlignment="1">
      <alignment horizontal="left" vertical="center" wrapText="1"/>
    </xf>
    <xf numFmtId="0" fontId="11" fillId="0" borderId="9" xfId="0" applyFont="1" applyFill="1" applyBorder="1" applyAlignment="1">
      <alignment vertical="center" wrapText="1"/>
    </xf>
    <xf numFmtId="0" fontId="11" fillId="0" borderId="6" xfId="0" applyFont="1" applyFill="1" applyBorder="1" applyAlignment="1">
      <alignment vertic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10" fontId="1" fillId="0" borderId="9" xfId="0" applyNumberFormat="1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10" fontId="1" fillId="4" borderId="3" xfId="0" applyNumberFormat="1" applyFont="1" applyFill="1" applyBorder="1" applyAlignment="1">
      <alignment horizontal="center"/>
    </xf>
    <xf numFmtId="0" fontId="11" fillId="4" borderId="9" xfId="0" applyFont="1" applyFill="1" applyBorder="1" applyAlignment="1">
      <alignment horizontal="center"/>
    </xf>
    <xf numFmtId="0" fontId="11" fillId="4" borderId="6" xfId="0" applyFont="1" applyFill="1" applyBorder="1" applyAlignment="1">
      <alignment horizontal="center"/>
    </xf>
    <xf numFmtId="9" fontId="2" fillId="0" borderId="3" xfId="0" applyNumberFormat="1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4" fillId="3" borderId="3" xfId="0" applyFont="1" applyFill="1" applyBorder="1" applyAlignment="1">
      <alignment horizontal="left" vertical="center" wrapText="1"/>
    </xf>
    <xf numFmtId="0" fontId="4" fillId="3" borderId="9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left" vertical="center" wrapText="1"/>
    </xf>
    <xf numFmtId="9" fontId="4" fillId="3" borderId="3" xfId="0" applyNumberFormat="1" applyFont="1" applyFill="1" applyBorder="1" applyAlignment="1">
      <alignment horizontal="center" vertical="center"/>
    </xf>
    <xf numFmtId="0" fontId="14" fillId="3" borderId="9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/>
    </xf>
    <xf numFmtId="10" fontId="2" fillId="0" borderId="3" xfId="0" applyNumberFormat="1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2" fontId="14" fillId="6" borderId="3" xfId="0" applyNumberFormat="1" applyFont="1" applyFill="1" applyBorder="1" applyAlignment="1">
      <alignment horizontal="center" vertical="center" wrapText="1"/>
    </xf>
    <xf numFmtId="2" fontId="0" fillId="6" borderId="9" xfId="0" applyNumberFormat="1" applyFill="1" applyBorder="1" applyAlignment="1">
      <alignment horizontal="center" vertical="center" wrapText="1"/>
    </xf>
    <xf numFmtId="2" fontId="0" fillId="6" borderId="6" xfId="0" applyNumberForma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left"/>
    </xf>
    <xf numFmtId="10" fontId="2" fillId="0" borderId="3" xfId="0" applyNumberFormat="1" applyFont="1" applyBorder="1" applyAlignment="1">
      <alignment horizontal="center" vertical="center" wrapText="1"/>
    </xf>
    <xf numFmtId="10" fontId="2" fillId="0" borderId="9" xfId="0" applyNumberFormat="1" applyFont="1" applyBorder="1" applyAlignment="1">
      <alignment horizontal="center" vertical="center" wrapText="1"/>
    </xf>
    <xf numFmtId="10" fontId="2" fillId="0" borderId="6" xfId="0" applyNumberFormat="1" applyFont="1" applyBorder="1" applyAlignment="1">
      <alignment horizontal="center" vertical="center" wrapText="1"/>
    </xf>
    <xf numFmtId="0" fontId="1" fillId="4" borderId="3" xfId="0" applyFont="1" applyFill="1" applyBorder="1" applyAlignment="1">
      <alignment horizontal="left"/>
    </xf>
    <xf numFmtId="0" fontId="1" fillId="4" borderId="9" xfId="0" applyFont="1" applyFill="1" applyBorder="1" applyAlignment="1">
      <alignment horizontal="left"/>
    </xf>
    <xf numFmtId="0" fontId="2" fillId="0" borderId="3" xfId="0" applyFont="1" applyBorder="1" applyAlignment="1">
      <alignment horizontal="center" vertical="center" wrapText="1"/>
    </xf>
    <xf numFmtId="2" fontId="14" fillId="0" borderId="3" xfId="0" applyNumberFormat="1" applyFont="1" applyFill="1" applyBorder="1" applyAlignment="1">
      <alignment horizontal="center" vertical="center" wrapText="1"/>
    </xf>
    <xf numFmtId="2" fontId="0" fillId="0" borderId="9" xfId="0" applyNumberFormat="1" applyFill="1" applyBorder="1" applyAlignment="1">
      <alignment horizontal="center" vertical="center" wrapText="1"/>
    </xf>
    <xf numFmtId="2" fontId="0" fillId="0" borderId="6" xfId="0" applyNumberFormat="1" applyFill="1" applyBorder="1" applyAlignment="1">
      <alignment horizontal="center" vertical="center" wrapText="1"/>
    </xf>
    <xf numFmtId="43" fontId="2" fillId="0" borderId="3" xfId="1" applyFont="1" applyFill="1" applyBorder="1" applyAlignment="1">
      <alignment horizontal="center"/>
    </xf>
    <xf numFmtId="43" fontId="2" fillId="0" borderId="9" xfId="1" applyFont="1" applyFill="1" applyBorder="1" applyAlignment="1">
      <alignment horizontal="center"/>
    </xf>
    <xf numFmtId="43" fontId="2" fillId="0" borderId="6" xfId="1" applyFont="1" applyFill="1" applyBorder="1" applyAlignment="1">
      <alignment horizontal="center"/>
    </xf>
    <xf numFmtId="14" fontId="4" fillId="0" borderId="3" xfId="0" applyNumberFormat="1" applyFont="1" applyFill="1" applyBorder="1" applyAlignment="1">
      <alignment horizontal="center"/>
    </xf>
    <xf numFmtId="14" fontId="4" fillId="0" borderId="9" xfId="0" applyNumberFormat="1" applyFont="1" applyFill="1" applyBorder="1" applyAlignment="1">
      <alignment horizontal="center"/>
    </xf>
    <xf numFmtId="14" fontId="4" fillId="0" borderId="6" xfId="0" applyNumberFormat="1" applyFont="1" applyFill="1" applyBorder="1" applyAlignment="1">
      <alignment horizontal="center"/>
    </xf>
    <xf numFmtId="0" fontId="2" fillId="0" borderId="10" xfId="0" applyFont="1" applyBorder="1" applyAlignment="1">
      <alignment horizontal="left" vertical="center" wrapText="1"/>
    </xf>
    <xf numFmtId="0" fontId="0" fillId="0" borderId="10" xfId="0" applyBorder="1" applyAlignment="1"/>
    <xf numFmtId="0" fontId="1" fillId="0" borderId="0" xfId="0" applyFont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/>
    </xf>
    <xf numFmtId="0" fontId="18" fillId="0" borderId="9" xfId="0" applyFont="1" applyFill="1" applyBorder="1" applyAlignment="1">
      <alignment horizontal="center"/>
    </xf>
    <xf numFmtId="0" fontId="18" fillId="0" borderId="6" xfId="0" applyFont="1" applyFill="1" applyBorder="1" applyAlignment="1">
      <alignment horizontal="center"/>
    </xf>
    <xf numFmtId="0" fontId="2" fillId="0" borderId="3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6" borderId="9" xfId="0" applyFont="1" applyFill="1" applyBorder="1" applyAlignment="1">
      <alignment horizontal="center"/>
    </xf>
    <xf numFmtId="0" fontId="2" fillId="6" borderId="6" xfId="0" applyFont="1" applyFill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center"/>
    </xf>
    <xf numFmtId="0" fontId="12" fillId="5" borderId="12" xfId="0" applyFont="1" applyFill="1" applyBorder="1" applyAlignment="1"/>
    <xf numFmtId="0" fontId="13" fillId="5" borderId="0" xfId="0" applyFont="1" applyFill="1" applyBorder="1" applyAlignment="1"/>
    <xf numFmtId="0" fontId="12" fillId="5" borderId="0" xfId="0" applyFont="1" applyFill="1" applyBorder="1" applyAlignment="1"/>
    <xf numFmtId="0" fontId="13" fillId="5" borderId="13" xfId="0" applyFont="1" applyFill="1" applyBorder="1" applyAlignment="1"/>
    <xf numFmtId="0" fontId="12" fillId="5" borderId="7" xfId="0" applyFont="1" applyFill="1" applyBorder="1" applyAlignment="1">
      <alignment wrapText="1"/>
    </xf>
    <xf numFmtId="0" fontId="13" fillId="5" borderId="2" xfId="0" applyFont="1" applyFill="1" applyBorder="1" applyAlignment="1">
      <alignment wrapText="1"/>
    </xf>
    <xf numFmtId="0" fontId="13" fillId="5" borderId="14" xfId="0" applyFont="1" applyFill="1" applyBorder="1" applyAlignment="1">
      <alignment wrapText="1"/>
    </xf>
    <xf numFmtId="14" fontId="3" fillId="0" borderId="3" xfId="0" applyNumberFormat="1" applyFont="1" applyBorder="1" applyAlignment="1">
      <alignment horizontal="center"/>
    </xf>
    <xf numFmtId="14" fontId="3" fillId="0" borderId="9" xfId="0" applyNumberFormat="1" applyFont="1" applyBorder="1" applyAlignment="1">
      <alignment horizontal="center"/>
    </xf>
    <xf numFmtId="14" fontId="3" fillId="0" borderId="6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2" fillId="5" borderId="8" xfId="0" applyFont="1" applyFill="1" applyBorder="1" applyAlignment="1">
      <alignment horizontal="center"/>
    </xf>
    <xf numFmtId="0" fontId="13" fillId="5" borderId="10" xfId="0" applyFont="1" applyFill="1" applyBorder="1" applyAlignment="1">
      <alignment horizontal="center"/>
    </xf>
    <xf numFmtId="0" fontId="13" fillId="5" borderId="11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</cellXfs>
  <cellStyles count="4">
    <cellStyle name="Moeda 2" xfId="2"/>
    <cellStyle name="Normal" xfId="0" builtinId="0"/>
    <cellStyle name="Separador de milhares 2" xfId="3"/>
    <cellStyle name="Vírgula" xfId="1" builtinId="3"/>
  </cellStyles>
  <dxfs count="0"/>
  <tableStyles count="0" defaultTableStyle="TableStyleMedium9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81"/>
  <sheetViews>
    <sheetView topLeftCell="A157" workbookViewId="0">
      <selection activeCell="P172" sqref="P172"/>
    </sheetView>
  </sheetViews>
  <sheetFormatPr defaultRowHeight="15.75"/>
  <cols>
    <col min="1" max="1" width="19.28515625" style="1" customWidth="1"/>
    <col min="2" max="3" width="3.28515625" style="1" customWidth="1"/>
    <col min="4" max="4" width="3.5703125" style="1" customWidth="1"/>
    <col min="5" max="5" width="2.85546875" style="1" customWidth="1"/>
    <col min="6" max="6" width="3.28515625" style="1" customWidth="1"/>
    <col min="7" max="7" width="6.85546875" style="1" customWidth="1"/>
    <col min="8" max="8" width="3" style="1" customWidth="1"/>
    <col min="9" max="9" width="2.140625" style="1" customWidth="1"/>
    <col min="10" max="10" width="2.28515625" style="1" customWidth="1"/>
    <col min="11" max="11" width="2.140625" style="1" customWidth="1"/>
    <col min="12" max="12" width="4.7109375" style="1" customWidth="1"/>
    <col min="13" max="13" width="3.140625" style="1" customWidth="1"/>
    <col min="14" max="14" width="2.7109375" style="1" customWidth="1"/>
    <col min="15" max="15" width="9.85546875" style="1" customWidth="1"/>
    <col min="16" max="18" width="9.140625" style="1"/>
    <col min="19" max="21" width="9.140625" style="1" customWidth="1"/>
    <col min="22" max="22" width="18.140625" style="1" customWidth="1"/>
    <col min="23" max="24" width="9.140625" style="1"/>
    <col min="25" max="25" width="16.7109375" style="1" customWidth="1"/>
    <col min="26" max="16384" width="9.140625" style="1"/>
  </cols>
  <sheetData>
    <row r="1" spans="1:24">
      <c r="A1" s="245" t="s">
        <v>131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</row>
    <row r="2" spans="1:24">
      <c r="A2" s="245" t="s">
        <v>158</v>
      </c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</row>
    <row r="3" spans="1:24">
      <c r="A3" s="63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</row>
    <row r="4" spans="1:24" s="13" customFormat="1">
      <c r="A4" s="56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</row>
    <row r="5" spans="1:24" ht="15.75" customHeight="1">
      <c r="A5" s="217" t="s">
        <v>159</v>
      </c>
      <c r="B5" s="217"/>
      <c r="C5" s="217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217"/>
      <c r="S5" s="217"/>
      <c r="T5" s="217"/>
      <c r="U5" s="217"/>
      <c r="V5" s="217"/>
    </row>
    <row r="6" spans="1:24" ht="15.75" customHeight="1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X6" s="60"/>
    </row>
    <row r="7" spans="1:24">
      <c r="A7" s="248" t="s">
        <v>133</v>
      </c>
      <c r="B7" s="248"/>
      <c r="C7" s="248"/>
      <c r="D7" s="248"/>
      <c r="E7" s="248"/>
      <c r="F7" s="248"/>
      <c r="G7" s="248"/>
      <c r="H7" s="248"/>
      <c r="I7" s="248"/>
      <c r="J7" s="248"/>
      <c r="K7" s="248"/>
      <c r="L7" s="248"/>
      <c r="M7" s="248"/>
      <c r="N7" s="248"/>
      <c r="O7" s="248"/>
      <c r="P7" s="248"/>
      <c r="Q7" s="248"/>
      <c r="R7" s="248"/>
      <c r="S7" s="248"/>
      <c r="T7" s="248"/>
      <c r="U7" s="248"/>
      <c r="V7" s="248"/>
    </row>
    <row r="8" spans="1:24">
      <c r="A8" s="249" t="s">
        <v>130</v>
      </c>
      <c r="B8" s="250"/>
      <c r="C8" s="250"/>
      <c r="D8" s="250"/>
      <c r="E8" s="250"/>
      <c r="F8" s="250"/>
      <c r="G8" s="250"/>
      <c r="H8" s="250"/>
      <c r="I8" s="250"/>
      <c r="J8" s="250"/>
      <c r="K8" s="250"/>
      <c r="L8" s="250"/>
      <c r="M8" s="250"/>
      <c r="N8" s="250"/>
      <c r="O8" s="250"/>
      <c r="P8" s="250"/>
      <c r="Q8" s="250"/>
      <c r="R8" s="250"/>
      <c r="S8" s="250"/>
      <c r="T8" s="250"/>
      <c r="U8" s="250"/>
      <c r="V8" s="251"/>
    </row>
    <row r="9" spans="1:24">
      <c r="A9" s="235" t="s">
        <v>128</v>
      </c>
      <c r="B9" s="236"/>
      <c r="C9" s="236"/>
      <c r="D9" s="236"/>
      <c r="E9" s="236"/>
      <c r="F9" s="236"/>
      <c r="G9" s="236"/>
      <c r="H9" s="236"/>
      <c r="I9" s="236"/>
      <c r="J9" s="236"/>
      <c r="K9" s="236"/>
      <c r="L9" s="236"/>
      <c r="M9" s="236"/>
      <c r="N9" s="236"/>
      <c r="O9" s="237" t="s">
        <v>132</v>
      </c>
      <c r="P9" s="236"/>
      <c r="Q9" s="236"/>
      <c r="R9" s="236"/>
      <c r="S9" s="236"/>
      <c r="T9" s="236"/>
      <c r="U9" s="236"/>
      <c r="V9" s="238"/>
    </row>
    <row r="10" spans="1:24" ht="30" customHeight="1">
      <c r="A10" s="239" t="s">
        <v>129</v>
      </c>
      <c r="B10" s="240"/>
      <c r="C10" s="240"/>
      <c r="D10" s="240"/>
      <c r="E10" s="240"/>
      <c r="F10" s="240"/>
      <c r="G10" s="240"/>
      <c r="H10" s="240"/>
      <c r="I10" s="240"/>
      <c r="J10" s="240"/>
      <c r="K10" s="240"/>
      <c r="L10" s="240"/>
      <c r="M10" s="240"/>
      <c r="N10" s="240"/>
      <c r="O10" s="240"/>
      <c r="P10" s="240"/>
      <c r="Q10" s="240"/>
      <c r="R10" s="240"/>
      <c r="S10" s="240"/>
      <c r="T10" s="240"/>
      <c r="U10" s="240"/>
      <c r="V10" s="241"/>
    </row>
    <row r="12" spans="1:24">
      <c r="A12" s="190" t="s">
        <v>181</v>
      </c>
      <c r="B12" s="190"/>
      <c r="C12" s="190"/>
      <c r="D12" s="190"/>
      <c r="E12" s="190"/>
      <c r="F12" s="190"/>
      <c r="G12" s="190"/>
      <c r="H12" s="190"/>
      <c r="I12" s="190"/>
      <c r="J12" s="190"/>
      <c r="K12" s="190"/>
      <c r="L12" s="190"/>
      <c r="M12" s="190"/>
      <c r="N12" s="190"/>
      <c r="O12" s="190"/>
      <c r="P12" s="190"/>
      <c r="Q12" s="190"/>
      <c r="R12" s="190"/>
      <c r="S12" s="190"/>
      <c r="T12" s="190"/>
      <c r="U12" s="190"/>
      <c r="V12" s="190"/>
    </row>
    <row r="13" spans="1:24">
      <c r="A13" s="63"/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</row>
    <row r="14" spans="1:24">
      <c r="A14" s="20" t="s">
        <v>0</v>
      </c>
      <c r="B14" s="146" t="s">
        <v>1</v>
      </c>
      <c r="C14" s="147"/>
      <c r="D14" s="147"/>
      <c r="E14" s="147"/>
      <c r="F14" s="147"/>
      <c r="G14" s="147"/>
      <c r="H14" s="147"/>
      <c r="I14" s="147"/>
      <c r="J14" s="147"/>
      <c r="K14" s="147"/>
      <c r="L14" s="147"/>
      <c r="M14" s="147"/>
      <c r="N14" s="147"/>
      <c r="O14" s="147"/>
      <c r="P14" s="148"/>
      <c r="Q14" s="242"/>
      <c r="R14" s="243"/>
      <c r="S14" s="243"/>
      <c r="T14" s="243"/>
      <c r="U14" s="243"/>
      <c r="V14" s="244"/>
    </row>
    <row r="15" spans="1:24">
      <c r="A15" s="20" t="s">
        <v>2</v>
      </c>
      <c r="B15" s="146" t="s">
        <v>3</v>
      </c>
      <c r="C15" s="147"/>
      <c r="D15" s="147"/>
      <c r="E15" s="147"/>
      <c r="F15" s="147"/>
      <c r="G15" s="147"/>
      <c r="H15" s="147"/>
      <c r="I15" s="147"/>
      <c r="J15" s="147"/>
      <c r="K15" s="147"/>
      <c r="L15" s="147"/>
      <c r="M15" s="147"/>
      <c r="N15" s="147"/>
      <c r="O15" s="147"/>
      <c r="P15" s="148"/>
      <c r="Q15" s="234"/>
      <c r="R15" s="228"/>
      <c r="S15" s="228"/>
      <c r="T15" s="228"/>
      <c r="U15" s="228"/>
      <c r="V15" s="229"/>
    </row>
    <row r="16" spans="1:24">
      <c r="A16" s="20" t="s">
        <v>140</v>
      </c>
      <c r="B16" s="146" t="s">
        <v>5</v>
      </c>
      <c r="C16" s="147"/>
      <c r="D16" s="147"/>
      <c r="E16" s="147"/>
      <c r="F16" s="147"/>
      <c r="G16" s="147"/>
      <c r="H16" s="147"/>
      <c r="I16" s="147"/>
      <c r="J16" s="147"/>
      <c r="K16" s="147"/>
      <c r="L16" s="147"/>
      <c r="M16" s="147"/>
      <c r="N16" s="147"/>
      <c r="O16" s="147"/>
      <c r="P16" s="148"/>
      <c r="Q16" s="234" t="s">
        <v>111</v>
      </c>
      <c r="R16" s="228"/>
      <c r="S16" s="228"/>
      <c r="T16" s="228"/>
      <c r="U16" s="228"/>
      <c r="V16" s="229"/>
    </row>
    <row r="17" spans="1:24" ht="15.75" customHeight="1">
      <c r="A17" s="20" t="s">
        <v>61</v>
      </c>
      <c r="B17" s="146" t="s">
        <v>112</v>
      </c>
      <c r="C17" s="147"/>
      <c r="D17" s="147"/>
      <c r="E17" s="147"/>
      <c r="F17" s="147"/>
      <c r="G17" s="147"/>
      <c r="H17" s="147"/>
      <c r="I17" s="147"/>
      <c r="J17" s="147"/>
      <c r="K17" s="147"/>
      <c r="L17" s="147"/>
      <c r="M17" s="147"/>
      <c r="N17" s="147"/>
      <c r="O17" s="147"/>
      <c r="P17" s="148"/>
      <c r="Q17" s="234" t="s">
        <v>153</v>
      </c>
      <c r="R17" s="228"/>
      <c r="S17" s="228"/>
      <c r="T17" s="228"/>
      <c r="U17" s="228"/>
      <c r="V17" s="229"/>
    </row>
    <row r="18" spans="1:24" ht="15.75" customHeight="1">
      <c r="A18" s="20" t="s">
        <v>62</v>
      </c>
      <c r="B18" s="146" t="s">
        <v>113</v>
      </c>
      <c r="C18" s="147"/>
      <c r="D18" s="147"/>
      <c r="E18" s="147"/>
      <c r="F18" s="147"/>
      <c r="G18" s="147"/>
      <c r="H18" s="147"/>
      <c r="I18" s="147"/>
      <c r="J18" s="147"/>
      <c r="K18" s="147"/>
      <c r="L18" s="147"/>
      <c r="M18" s="147"/>
      <c r="N18" s="147"/>
      <c r="O18" s="147"/>
      <c r="P18" s="148"/>
      <c r="Q18" s="227">
        <v>45286</v>
      </c>
      <c r="R18" s="228"/>
      <c r="S18" s="228"/>
      <c r="T18" s="228"/>
      <c r="U18" s="228"/>
      <c r="V18" s="229"/>
    </row>
    <row r="19" spans="1:24" ht="15.75" customHeight="1">
      <c r="A19" s="20" t="s">
        <v>79</v>
      </c>
      <c r="B19" s="146" t="s">
        <v>114</v>
      </c>
      <c r="C19" s="147"/>
      <c r="D19" s="147"/>
      <c r="E19" s="147"/>
      <c r="F19" s="147"/>
      <c r="G19" s="147"/>
      <c r="H19" s="147"/>
      <c r="I19" s="147"/>
      <c r="J19" s="147"/>
      <c r="K19" s="147"/>
      <c r="L19" s="147"/>
      <c r="M19" s="147"/>
      <c r="N19" s="147"/>
      <c r="O19" s="147"/>
      <c r="P19" s="148"/>
      <c r="Q19" s="234" t="s">
        <v>154</v>
      </c>
      <c r="R19" s="228"/>
      <c r="S19" s="228"/>
      <c r="T19" s="228"/>
      <c r="U19" s="228"/>
      <c r="V19" s="229"/>
    </row>
    <row r="20" spans="1:24">
      <c r="A20" s="20" t="s">
        <v>80</v>
      </c>
      <c r="B20" s="146" t="s">
        <v>115</v>
      </c>
      <c r="C20" s="147"/>
      <c r="D20" s="147"/>
      <c r="E20" s="147"/>
      <c r="F20" s="147"/>
      <c r="G20" s="147"/>
      <c r="H20" s="147"/>
      <c r="I20" s="147"/>
      <c r="J20" s="147"/>
      <c r="K20" s="147"/>
      <c r="L20" s="147"/>
      <c r="M20" s="147"/>
      <c r="N20" s="147"/>
      <c r="O20" s="147"/>
      <c r="P20" s="148"/>
      <c r="Q20" s="234" t="s">
        <v>155</v>
      </c>
      <c r="R20" s="228"/>
      <c r="S20" s="228"/>
      <c r="T20" s="228"/>
      <c r="U20" s="228"/>
      <c r="V20" s="229"/>
    </row>
    <row r="21" spans="1:24">
      <c r="A21" s="20" t="s">
        <v>121</v>
      </c>
      <c r="B21" s="146" t="s">
        <v>116</v>
      </c>
      <c r="C21" s="147"/>
      <c r="D21" s="147"/>
      <c r="E21" s="147"/>
      <c r="F21" s="147"/>
      <c r="G21" s="147"/>
      <c r="H21" s="147"/>
      <c r="I21" s="147"/>
      <c r="J21" s="147"/>
      <c r="K21" s="147"/>
      <c r="L21" s="147"/>
      <c r="M21" s="147"/>
      <c r="N21" s="147"/>
      <c r="O21" s="147"/>
      <c r="P21" s="148"/>
      <c r="Q21" s="227">
        <v>45281</v>
      </c>
      <c r="R21" s="228"/>
      <c r="S21" s="228"/>
      <c r="T21" s="228"/>
      <c r="U21" s="228"/>
      <c r="V21" s="229"/>
    </row>
    <row r="22" spans="1:24">
      <c r="A22" s="20" t="s">
        <v>6</v>
      </c>
      <c r="B22" s="146" t="s">
        <v>7</v>
      </c>
      <c r="C22" s="147"/>
      <c r="D22" s="147"/>
      <c r="E22" s="147"/>
      <c r="F22" s="147"/>
      <c r="G22" s="147"/>
      <c r="H22" s="147"/>
      <c r="I22" s="147"/>
      <c r="J22" s="147"/>
      <c r="K22" s="147"/>
      <c r="L22" s="147"/>
      <c r="M22" s="147"/>
      <c r="N22" s="147"/>
      <c r="O22" s="147"/>
      <c r="P22" s="148"/>
      <c r="Q22" s="230">
        <v>12</v>
      </c>
      <c r="R22" s="231"/>
      <c r="S22" s="231"/>
      <c r="T22" s="231"/>
      <c r="U22" s="231"/>
      <c r="V22" s="232"/>
    </row>
    <row r="23" spans="1:24">
      <c r="A23" s="233" t="s">
        <v>157</v>
      </c>
      <c r="B23" s="233"/>
      <c r="C23" s="233"/>
      <c r="D23" s="233"/>
      <c r="E23" s="233"/>
      <c r="F23" s="233"/>
      <c r="G23" s="233"/>
      <c r="H23" s="233"/>
      <c r="I23" s="233"/>
      <c r="J23" s="233"/>
      <c r="K23" s="233"/>
      <c r="L23" s="233"/>
      <c r="M23" s="233"/>
      <c r="N23" s="233"/>
      <c r="O23" s="233"/>
      <c r="P23" s="233"/>
      <c r="Q23" s="233"/>
      <c r="R23" s="233"/>
      <c r="S23" s="233"/>
      <c r="T23" s="233"/>
      <c r="U23" s="233"/>
      <c r="V23" s="233"/>
    </row>
    <row r="24" spans="1:24">
      <c r="A24" s="233" t="s">
        <v>141</v>
      </c>
      <c r="B24" s="233"/>
      <c r="C24" s="233"/>
      <c r="D24" s="233"/>
      <c r="E24" s="233"/>
      <c r="F24" s="233"/>
      <c r="G24" s="233"/>
      <c r="H24" s="233"/>
      <c r="I24" s="233"/>
      <c r="J24" s="233"/>
      <c r="K24" s="233"/>
      <c r="L24" s="233"/>
      <c r="M24" s="233"/>
      <c r="N24" s="233"/>
      <c r="O24" s="233"/>
      <c r="P24" s="233"/>
      <c r="Q24" s="233"/>
      <c r="R24" s="233"/>
      <c r="S24" s="233"/>
      <c r="T24" s="233"/>
      <c r="U24" s="233"/>
      <c r="V24" s="233"/>
      <c r="X24" s="58"/>
    </row>
    <row r="25" spans="1:24">
      <c r="A25" s="59"/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X25" s="58"/>
    </row>
    <row r="26" spans="1:24">
      <c r="A26" s="217" t="s">
        <v>8</v>
      </c>
      <c r="B26" s="217"/>
      <c r="C26" s="217"/>
      <c r="D26" s="217"/>
      <c r="E26" s="217"/>
      <c r="F26" s="217"/>
      <c r="G26" s="217"/>
      <c r="H26" s="217"/>
      <c r="I26" s="217"/>
      <c r="J26" s="217"/>
      <c r="K26" s="217"/>
      <c r="L26" s="217"/>
      <c r="M26" s="217"/>
      <c r="N26" s="217"/>
      <c r="O26" s="217"/>
      <c r="P26" s="217"/>
      <c r="Q26" s="217"/>
      <c r="R26" s="217"/>
      <c r="S26" s="217"/>
      <c r="T26" s="217"/>
      <c r="U26" s="217"/>
      <c r="V26" s="217"/>
    </row>
    <row r="27" spans="1:24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</row>
    <row r="28" spans="1:24">
      <c r="A28" s="107" t="s">
        <v>9</v>
      </c>
      <c r="B28" s="108"/>
      <c r="C28" s="108"/>
      <c r="D28" s="108"/>
      <c r="E28" s="108"/>
      <c r="F28" s="109"/>
      <c r="G28" s="107" t="s">
        <v>10</v>
      </c>
      <c r="H28" s="108"/>
      <c r="I28" s="108"/>
      <c r="J28" s="108"/>
      <c r="K28" s="108"/>
      <c r="L28" s="109"/>
      <c r="M28" s="107" t="s">
        <v>11</v>
      </c>
      <c r="N28" s="108"/>
      <c r="O28" s="108"/>
      <c r="P28" s="108"/>
      <c r="Q28" s="108"/>
      <c r="R28" s="108"/>
      <c r="S28" s="108"/>
      <c r="T28" s="108"/>
      <c r="U28" s="108"/>
      <c r="V28" s="109"/>
    </row>
    <row r="29" spans="1:24" s="17" customFormat="1" ht="42" customHeight="1">
      <c r="A29" s="221" t="s">
        <v>134</v>
      </c>
      <c r="B29" s="222"/>
      <c r="C29" s="222"/>
      <c r="D29" s="222"/>
      <c r="E29" s="222"/>
      <c r="F29" s="223"/>
      <c r="G29" s="224" t="s">
        <v>110</v>
      </c>
      <c r="H29" s="225"/>
      <c r="I29" s="225"/>
      <c r="J29" s="225"/>
      <c r="K29" s="225"/>
      <c r="L29" s="226"/>
      <c r="M29" s="224">
        <v>1</v>
      </c>
      <c r="N29" s="225"/>
      <c r="O29" s="225"/>
      <c r="P29" s="225"/>
      <c r="Q29" s="225"/>
      <c r="R29" s="225"/>
      <c r="S29" s="225"/>
      <c r="T29" s="225"/>
      <c r="U29" s="225"/>
      <c r="V29" s="226"/>
    </row>
    <row r="30" spans="1:24">
      <c r="A30" s="1" t="s">
        <v>164</v>
      </c>
    </row>
    <row r="33" spans="1:24">
      <c r="A33" s="190" t="s">
        <v>12</v>
      </c>
      <c r="B33" s="190"/>
      <c r="C33" s="190"/>
      <c r="D33" s="190"/>
      <c r="E33" s="190"/>
      <c r="F33" s="190"/>
      <c r="G33" s="190"/>
      <c r="H33" s="190"/>
      <c r="I33" s="190"/>
      <c r="J33" s="190"/>
      <c r="K33" s="190"/>
      <c r="L33" s="190"/>
      <c r="M33" s="190"/>
      <c r="N33" s="190"/>
      <c r="O33" s="190"/>
      <c r="P33" s="190"/>
      <c r="Q33" s="190"/>
      <c r="R33" s="190"/>
      <c r="S33" s="190"/>
      <c r="T33" s="190"/>
      <c r="U33" s="190"/>
      <c r="V33" s="190"/>
    </row>
    <row r="34" spans="1:24">
      <c r="A34" s="190" t="s">
        <v>13</v>
      </c>
      <c r="B34" s="190"/>
      <c r="C34" s="190"/>
      <c r="D34" s="190"/>
      <c r="E34" s="190"/>
      <c r="F34" s="190"/>
      <c r="G34" s="190"/>
      <c r="H34" s="190"/>
      <c r="I34" s="190"/>
      <c r="J34" s="190"/>
      <c r="K34" s="190"/>
      <c r="L34" s="190"/>
      <c r="M34" s="190"/>
      <c r="N34" s="190"/>
      <c r="O34" s="190"/>
      <c r="P34" s="190"/>
      <c r="Q34" s="190"/>
      <c r="R34" s="190"/>
      <c r="S34" s="190"/>
      <c r="T34" s="190"/>
      <c r="U34" s="190"/>
      <c r="V34" s="190"/>
    </row>
    <row r="36" spans="1:24">
      <c r="A36" s="149" t="s">
        <v>14</v>
      </c>
      <c r="B36" s="150"/>
      <c r="C36" s="150"/>
      <c r="D36" s="150"/>
      <c r="E36" s="150"/>
      <c r="F36" s="150"/>
      <c r="G36" s="150"/>
      <c r="H36" s="150"/>
      <c r="I36" s="150"/>
      <c r="J36" s="150"/>
      <c r="K36" s="150"/>
      <c r="L36" s="150"/>
      <c r="M36" s="150"/>
      <c r="N36" s="150"/>
      <c r="O36" s="150"/>
      <c r="P36" s="150"/>
      <c r="Q36" s="150"/>
      <c r="R36" s="150"/>
      <c r="S36" s="150"/>
      <c r="T36" s="150"/>
      <c r="U36" s="150"/>
      <c r="V36" s="151"/>
    </row>
    <row r="37" spans="1:24">
      <c r="A37" s="20">
        <v>1</v>
      </c>
      <c r="B37" s="118" t="s">
        <v>15</v>
      </c>
      <c r="C37" s="119"/>
      <c r="D37" s="119"/>
      <c r="E37" s="119"/>
      <c r="F37" s="119"/>
      <c r="G37" s="119"/>
      <c r="H37" s="119"/>
      <c r="I37" s="119"/>
      <c r="J37" s="119"/>
      <c r="K37" s="119"/>
      <c r="L37" s="119"/>
      <c r="M37" s="119"/>
      <c r="N37" s="119"/>
      <c r="O37" s="119"/>
      <c r="P37" s="120"/>
      <c r="Q37" s="218" t="str">
        <f>A5</f>
        <v>SERVIÇOS DE AUXILIAR DE LIMPEZA (CBO 5143)</v>
      </c>
      <c r="R37" s="219"/>
      <c r="S37" s="219"/>
      <c r="T37" s="219"/>
      <c r="U37" s="219"/>
      <c r="V37" s="220"/>
    </row>
    <row r="38" spans="1:24">
      <c r="A38" s="20">
        <v>2</v>
      </c>
      <c r="B38" s="118" t="s">
        <v>118</v>
      </c>
      <c r="C38" s="119"/>
      <c r="D38" s="119"/>
      <c r="E38" s="119"/>
      <c r="F38" s="119"/>
      <c r="G38" s="119"/>
      <c r="H38" s="119"/>
      <c r="I38" s="119"/>
      <c r="J38" s="119"/>
      <c r="K38" s="119"/>
      <c r="L38" s="119"/>
      <c r="M38" s="119"/>
      <c r="N38" s="119"/>
      <c r="O38" s="119"/>
      <c r="P38" s="120"/>
      <c r="Q38" s="209">
        <v>1412</v>
      </c>
      <c r="R38" s="210"/>
      <c r="S38" s="210"/>
      <c r="T38" s="210"/>
      <c r="U38" s="210"/>
      <c r="V38" s="211"/>
    </row>
    <row r="39" spans="1:24">
      <c r="A39" s="20">
        <v>3</v>
      </c>
      <c r="B39" s="118" t="s">
        <v>124</v>
      </c>
      <c r="C39" s="119"/>
      <c r="D39" s="119"/>
      <c r="E39" s="119"/>
      <c r="F39" s="119"/>
      <c r="G39" s="119"/>
      <c r="H39" s="119"/>
      <c r="I39" s="119"/>
      <c r="J39" s="119"/>
      <c r="K39" s="119"/>
      <c r="L39" s="119"/>
      <c r="M39" s="119"/>
      <c r="N39" s="119"/>
      <c r="O39" s="119"/>
      <c r="P39" s="120"/>
      <c r="Q39" s="209">
        <v>1540.51</v>
      </c>
      <c r="R39" s="210"/>
      <c r="S39" s="210"/>
      <c r="T39" s="210"/>
      <c r="U39" s="210"/>
      <c r="V39" s="211"/>
      <c r="X39" s="74" t="s">
        <v>109</v>
      </c>
    </row>
    <row r="40" spans="1:24">
      <c r="A40" s="20" t="s">
        <v>122</v>
      </c>
      <c r="B40" s="118" t="s">
        <v>146</v>
      </c>
      <c r="C40" s="119"/>
      <c r="D40" s="119"/>
      <c r="E40" s="119"/>
      <c r="F40" s="119"/>
      <c r="G40" s="119"/>
      <c r="H40" s="119"/>
      <c r="I40" s="119"/>
      <c r="J40" s="119"/>
      <c r="K40" s="119"/>
      <c r="L40" s="119"/>
      <c r="M40" s="119"/>
      <c r="N40" s="119"/>
      <c r="O40" s="119"/>
      <c r="P40" s="120"/>
      <c r="Q40" s="209">
        <v>44</v>
      </c>
      <c r="R40" s="210"/>
      <c r="S40" s="210"/>
      <c r="T40" s="210"/>
      <c r="U40" s="210"/>
      <c r="V40" s="211"/>
    </row>
    <row r="41" spans="1:24">
      <c r="A41" s="20" t="s">
        <v>123</v>
      </c>
      <c r="B41" s="118" t="s">
        <v>147</v>
      </c>
      <c r="C41" s="119"/>
      <c r="D41" s="119"/>
      <c r="E41" s="119"/>
      <c r="F41" s="119"/>
      <c r="G41" s="119"/>
      <c r="H41" s="119"/>
      <c r="I41" s="119"/>
      <c r="J41" s="119"/>
      <c r="K41" s="119"/>
      <c r="L41" s="119"/>
      <c r="M41" s="119"/>
      <c r="N41" s="119"/>
      <c r="O41" s="119"/>
      <c r="P41" s="120"/>
      <c r="Q41" s="209">
        <v>220</v>
      </c>
      <c r="R41" s="210"/>
      <c r="S41" s="210"/>
      <c r="T41" s="210"/>
      <c r="U41" s="210"/>
      <c r="V41" s="211"/>
    </row>
    <row r="42" spans="1:24">
      <c r="A42" s="20">
        <v>4</v>
      </c>
      <c r="B42" s="118" t="s">
        <v>16</v>
      </c>
      <c r="C42" s="119"/>
      <c r="D42" s="119"/>
      <c r="E42" s="119"/>
      <c r="F42" s="119"/>
      <c r="G42" s="119"/>
      <c r="H42" s="119"/>
      <c r="I42" s="119"/>
      <c r="J42" s="119"/>
      <c r="K42" s="119"/>
      <c r="L42" s="119"/>
      <c r="M42" s="119"/>
      <c r="N42" s="119"/>
      <c r="O42" s="119"/>
      <c r="P42" s="120"/>
      <c r="Q42" s="209" t="s">
        <v>171</v>
      </c>
      <c r="R42" s="210"/>
      <c r="S42" s="210"/>
      <c r="T42" s="210"/>
      <c r="U42" s="210"/>
      <c r="V42" s="211"/>
    </row>
    <row r="43" spans="1:24">
      <c r="A43" s="20">
        <v>5</v>
      </c>
      <c r="B43" s="118" t="s">
        <v>17</v>
      </c>
      <c r="C43" s="119"/>
      <c r="D43" s="119"/>
      <c r="E43" s="119"/>
      <c r="F43" s="119"/>
      <c r="G43" s="119"/>
      <c r="H43" s="119"/>
      <c r="I43" s="119"/>
      <c r="J43" s="119"/>
      <c r="K43" s="119"/>
      <c r="L43" s="119"/>
      <c r="M43" s="119"/>
      <c r="N43" s="119"/>
      <c r="O43" s="119"/>
      <c r="P43" s="120"/>
      <c r="Q43" s="212" t="s">
        <v>117</v>
      </c>
      <c r="R43" s="213"/>
      <c r="S43" s="213"/>
      <c r="T43" s="213"/>
      <c r="U43" s="213"/>
      <c r="V43" s="214"/>
    </row>
    <row r="44" spans="1:24" ht="15.75" customHeight="1">
      <c r="A44" s="2"/>
      <c r="B44" s="215" t="s">
        <v>148</v>
      </c>
      <c r="C44" s="216"/>
      <c r="D44" s="216"/>
      <c r="E44" s="216"/>
      <c r="F44" s="216"/>
      <c r="G44" s="216"/>
      <c r="H44" s="216"/>
      <c r="I44" s="216"/>
      <c r="J44" s="216"/>
      <c r="K44" s="216"/>
      <c r="L44" s="216"/>
      <c r="M44" s="216"/>
      <c r="N44" s="216"/>
      <c r="O44" s="216"/>
      <c r="P44" s="216"/>
      <c r="Q44" s="216"/>
      <c r="R44" s="216"/>
      <c r="S44" s="216"/>
      <c r="T44" s="216"/>
      <c r="U44" s="216"/>
      <c r="V44" s="216"/>
    </row>
    <row r="46" spans="1:24">
      <c r="A46" s="217" t="s">
        <v>18</v>
      </c>
      <c r="B46" s="217"/>
      <c r="C46" s="217"/>
      <c r="D46" s="217"/>
      <c r="E46" s="217"/>
      <c r="F46" s="217"/>
      <c r="G46" s="217"/>
      <c r="H46" s="217"/>
      <c r="I46" s="217"/>
      <c r="J46" s="217"/>
      <c r="K46" s="217"/>
      <c r="L46" s="217"/>
      <c r="M46" s="217"/>
      <c r="N46" s="217"/>
      <c r="O46" s="217"/>
      <c r="P46" s="217"/>
      <c r="Q46" s="217"/>
      <c r="R46" s="217"/>
      <c r="S46" s="217"/>
      <c r="T46" s="217"/>
      <c r="U46" s="217"/>
      <c r="V46" s="217"/>
    </row>
    <row r="47" spans="1:24">
      <c r="A47" s="72"/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</row>
    <row r="48" spans="1:24">
      <c r="A48" s="67">
        <v>1</v>
      </c>
      <c r="B48" s="107" t="s">
        <v>19</v>
      </c>
      <c r="C48" s="108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9"/>
      <c r="Q48" s="149" t="s">
        <v>20</v>
      </c>
      <c r="R48" s="178"/>
      <c r="S48" s="178"/>
      <c r="T48" s="178"/>
      <c r="U48" s="179"/>
      <c r="V48" s="67" t="s">
        <v>21</v>
      </c>
    </row>
    <row r="49" spans="1:24" ht="15.75" customHeight="1">
      <c r="A49" s="20" t="s">
        <v>0</v>
      </c>
      <c r="B49" s="146" t="s">
        <v>177</v>
      </c>
      <c r="C49" s="147"/>
      <c r="D49" s="147"/>
      <c r="E49" s="147"/>
      <c r="F49" s="147"/>
      <c r="G49" s="147"/>
      <c r="H49" s="147"/>
      <c r="I49" s="147"/>
      <c r="J49" s="147"/>
      <c r="K49" s="147"/>
      <c r="L49" s="147"/>
      <c r="M49" s="147"/>
      <c r="N49" s="147"/>
      <c r="O49" s="147"/>
      <c r="P49" s="148"/>
      <c r="Q49" s="205"/>
      <c r="R49" s="174"/>
      <c r="S49" s="174"/>
      <c r="T49" s="174"/>
      <c r="U49" s="176"/>
      <c r="V49" s="34">
        <f>Q39/44*40</f>
        <v>1400.4636363636362</v>
      </c>
    </row>
    <row r="50" spans="1:24">
      <c r="A50" s="15" t="s">
        <v>2</v>
      </c>
      <c r="B50" s="194" t="s">
        <v>135</v>
      </c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206">
        <v>40</v>
      </c>
      <c r="R50" s="207"/>
      <c r="S50" s="207"/>
      <c r="T50" s="207"/>
      <c r="U50" s="208"/>
      <c r="V50" s="34">
        <f>Q38*Q50%</f>
        <v>564.80000000000007</v>
      </c>
    </row>
    <row r="51" spans="1:24">
      <c r="A51" s="15" t="s">
        <v>4</v>
      </c>
      <c r="B51" s="194" t="s">
        <v>152</v>
      </c>
      <c r="C51" s="195"/>
      <c r="D51" s="195"/>
      <c r="E51" s="195"/>
      <c r="F51" s="195"/>
      <c r="G51" s="195"/>
      <c r="H51" s="195"/>
      <c r="I51" s="195"/>
      <c r="J51" s="195"/>
      <c r="K51" s="195"/>
      <c r="L51" s="195"/>
      <c r="M51" s="195"/>
      <c r="N51" s="195"/>
      <c r="O51" s="195"/>
      <c r="P51" s="195"/>
      <c r="Q51" s="196">
        <v>0</v>
      </c>
      <c r="R51" s="197"/>
      <c r="S51" s="197"/>
      <c r="T51" s="197"/>
      <c r="U51" s="198"/>
      <c r="V51" s="62">
        <f>(V49/220*180)*Q51%</f>
        <v>0</v>
      </c>
    </row>
    <row r="52" spans="1:24">
      <c r="A52" s="28"/>
      <c r="B52" s="113" t="s">
        <v>27</v>
      </c>
      <c r="C52" s="199"/>
      <c r="D52" s="199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30">
        <f>V49+V50+V51</f>
        <v>1965.2636363636361</v>
      </c>
    </row>
    <row r="53" spans="1:24">
      <c r="A53" s="15"/>
      <c r="B53" s="147"/>
      <c r="C53" s="147"/>
      <c r="D53" s="147"/>
      <c r="E53" s="147"/>
      <c r="F53" s="147"/>
      <c r="G53" s="147"/>
      <c r="H53" s="147"/>
      <c r="I53" s="147"/>
      <c r="J53" s="147"/>
      <c r="K53" s="147"/>
      <c r="L53" s="147"/>
      <c r="M53" s="147"/>
      <c r="N53" s="147"/>
      <c r="O53" s="147"/>
      <c r="P53" s="148"/>
      <c r="Q53" s="200"/>
      <c r="R53" s="201"/>
      <c r="S53" s="201"/>
      <c r="T53" s="201"/>
      <c r="U53" s="202"/>
      <c r="V53" s="16"/>
    </row>
    <row r="54" spans="1:24">
      <c r="A54" s="29"/>
      <c r="B54" s="203" t="s">
        <v>91</v>
      </c>
      <c r="C54" s="204"/>
      <c r="D54" s="204"/>
      <c r="E54" s="204"/>
      <c r="F54" s="204"/>
      <c r="G54" s="204"/>
      <c r="H54" s="204"/>
      <c r="I54" s="204"/>
      <c r="J54" s="204"/>
      <c r="K54" s="204"/>
      <c r="L54" s="204"/>
      <c r="M54" s="204"/>
      <c r="N54" s="204"/>
      <c r="O54" s="204"/>
      <c r="P54" s="204"/>
      <c r="Q54" s="204"/>
      <c r="R54" s="204"/>
      <c r="S54" s="204"/>
      <c r="T54" s="204"/>
      <c r="U54" s="204"/>
      <c r="V54" s="30">
        <f>V52+V53</f>
        <v>1965.2636363636361</v>
      </c>
    </row>
    <row r="55" spans="1:24">
      <c r="A55" s="21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3"/>
    </row>
    <row r="56" spans="1:24"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6"/>
    </row>
    <row r="57" spans="1:24">
      <c r="A57" s="190" t="s">
        <v>28</v>
      </c>
      <c r="B57" s="190"/>
      <c r="C57" s="190"/>
      <c r="D57" s="190"/>
      <c r="E57" s="190"/>
      <c r="F57" s="190"/>
      <c r="G57" s="190"/>
      <c r="H57" s="190"/>
      <c r="I57" s="190"/>
      <c r="J57" s="190"/>
      <c r="K57" s="190"/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</row>
    <row r="59" spans="1:24">
      <c r="A59" s="67">
        <v>2</v>
      </c>
      <c r="B59" s="107" t="s">
        <v>29</v>
      </c>
      <c r="C59" s="108"/>
      <c r="D59" s="108"/>
      <c r="E59" s="108"/>
      <c r="F59" s="108"/>
      <c r="G59" s="108"/>
      <c r="H59" s="108"/>
      <c r="I59" s="108"/>
      <c r="J59" s="108"/>
      <c r="K59" s="108"/>
      <c r="L59" s="108"/>
      <c r="M59" s="108"/>
      <c r="N59" s="108"/>
      <c r="O59" s="108"/>
      <c r="P59" s="108"/>
      <c r="Q59" s="108"/>
      <c r="R59" s="108"/>
      <c r="S59" s="108"/>
      <c r="T59" s="108"/>
      <c r="U59" s="109"/>
      <c r="V59" s="67" t="s">
        <v>21</v>
      </c>
    </row>
    <row r="60" spans="1:24" s="10" customFormat="1" ht="18" customHeight="1">
      <c r="A60" s="12" t="s">
        <v>109</v>
      </c>
      <c r="B60" s="118" t="s">
        <v>109</v>
      </c>
      <c r="C60" s="152"/>
      <c r="D60" s="152"/>
      <c r="E60" s="152"/>
      <c r="F60" s="152"/>
      <c r="G60" s="152"/>
      <c r="H60" s="152"/>
      <c r="I60" s="152"/>
      <c r="J60" s="152"/>
      <c r="K60" s="152"/>
      <c r="L60" s="152"/>
      <c r="M60" s="152"/>
      <c r="N60" s="152"/>
      <c r="O60" s="152"/>
      <c r="P60" s="40" t="s">
        <v>109</v>
      </c>
      <c r="Q60" s="41" t="s">
        <v>109</v>
      </c>
      <c r="R60" s="40" t="s">
        <v>109</v>
      </c>
      <c r="S60" s="41" t="s">
        <v>109</v>
      </c>
      <c r="T60" s="64"/>
      <c r="U60" s="69"/>
      <c r="V60" s="42" t="s">
        <v>109</v>
      </c>
    </row>
    <row r="61" spans="1:24" s="10" customFormat="1">
      <c r="A61" s="12" t="s">
        <v>109</v>
      </c>
      <c r="B61" s="118" t="s">
        <v>109</v>
      </c>
      <c r="C61" s="152"/>
      <c r="D61" s="152"/>
      <c r="E61" s="152"/>
      <c r="F61" s="152"/>
      <c r="G61" s="152"/>
      <c r="H61" s="152"/>
      <c r="I61" s="152"/>
      <c r="J61" s="152"/>
      <c r="K61" s="152"/>
      <c r="L61" s="152"/>
      <c r="M61" s="152"/>
      <c r="N61" s="152"/>
      <c r="O61" s="152"/>
      <c r="P61" s="152"/>
      <c r="Q61" s="152"/>
      <c r="R61" s="152"/>
      <c r="S61" s="152"/>
      <c r="T61" s="152"/>
      <c r="U61" s="172"/>
      <c r="V61" s="43" t="s">
        <v>109</v>
      </c>
    </row>
    <row r="62" spans="1:24" ht="15.75" customHeight="1">
      <c r="A62" s="12" t="s">
        <v>0</v>
      </c>
      <c r="B62" s="118" t="s">
        <v>180</v>
      </c>
      <c r="C62" s="152"/>
      <c r="D62" s="152"/>
      <c r="E62" s="152"/>
      <c r="F62" s="152"/>
      <c r="G62" s="152"/>
      <c r="H62" s="152"/>
      <c r="I62" s="152"/>
      <c r="J62" s="152"/>
      <c r="K62" s="152"/>
      <c r="L62" s="152"/>
      <c r="M62" s="152"/>
      <c r="N62" s="152"/>
      <c r="O62" s="152"/>
      <c r="P62" s="40" t="s">
        <v>178</v>
      </c>
      <c r="Q62" s="41">
        <v>22</v>
      </c>
      <c r="R62" s="40" t="s">
        <v>179</v>
      </c>
      <c r="S62" s="41">
        <v>19.18</v>
      </c>
      <c r="T62" s="98"/>
      <c r="U62" s="99"/>
      <c r="V62" s="44">
        <f>Q62*S62</f>
        <v>421.96</v>
      </c>
    </row>
    <row r="63" spans="1:24" s="3" customFormat="1" ht="15.75" customHeight="1">
      <c r="A63" s="19" t="s">
        <v>109</v>
      </c>
      <c r="B63" s="118" t="s">
        <v>109</v>
      </c>
      <c r="C63" s="152"/>
      <c r="D63" s="152"/>
      <c r="E63" s="152"/>
      <c r="F63" s="152"/>
      <c r="G63" s="152"/>
      <c r="H63" s="152"/>
      <c r="I63" s="152"/>
      <c r="J63" s="152"/>
      <c r="K63" s="152"/>
      <c r="L63" s="152"/>
      <c r="M63" s="152"/>
      <c r="N63" s="152"/>
      <c r="O63" s="152"/>
      <c r="P63" s="40" t="s">
        <v>109</v>
      </c>
      <c r="Q63" s="41" t="s">
        <v>109</v>
      </c>
      <c r="R63" s="40" t="s">
        <v>109</v>
      </c>
      <c r="S63" s="41" t="s">
        <v>109</v>
      </c>
      <c r="T63" s="64"/>
      <c r="U63" s="69"/>
      <c r="V63" s="35" t="s">
        <v>109</v>
      </c>
      <c r="X63" s="73"/>
    </row>
    <row r="64" spans="1:24">
      <c r="A64" s="12" t="s">
        <v>109</v>
      </c>
      <c r="B64" s="118" t="s">
        <v>109</v>
      </c>
      <c r="C64" s="119"/>
      <c r="D64" s="119"/>
      <c r="E64" s="119"/>
      <c r="F64" s="119"/>
      <c r="G64" s="119"/>
      <c r="H64" s="119"/>
      <c r="I64" s="119"/>
      <c r="J64" s="119"/>
      <c r="K64" s="119"/>
      <c r="L64" s="119"/>
      <c r="M64" s="119"/>
      <c r="N64" s="119"/>
      <c r="O64" s="119"/>
      <c r="P64" s="119"/>
      <c r="Q64" s="119"/>
      <c r="R64" s="119"/>
      <c r="S64" s="119"/>
      <c r="T64" s="119"/>
      <c r="U64" s="120"/>
      <c r="V64" s="45" t="s">
        <v>109</v>
      </c>
    </row>
    <row r="65" spans="1:22">
      <c r="A65" s="127" t="s">
        <v>31</v>
      </c>
      <c r="B65" s="128"/>
      <c r="C65" s="128"/>
      <c r="D65" s="128"/>
      <c r="E65" s="128"/>
      <c r="F65" s="128"/>
      <c r="G65" s="128"/>
      <c r="H65" s="128"/>
      <c r="I65" s="128"/>
      <c r="J65" s="128"/>
      <c r="K65" s="128"/>
      <c r="L65" s="128"/>
      <c r="M65" s="128"/>
      <c r="N65" s="128"/>
      <c r="O65" s="128"/>
      <c r="P65" s="128"/>
      <c r="Q65" s="128"/>
      <c r="R65" s="128"/>
      <c r="S65" s="128"/>
      <c r="T65" s="128"/>
      <c r="U65" s="129"/>
      <c r="V65" s="46">
        <f>SUM(V60:V64)</f>
        <v>421.96</v>
      </c>
    </row>
    <row r="66" spans="1:22" s="13" customFormat="1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7"/>
    </row>
    <row r="67" spans="1:22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</row>
    <row r="68" spans="1:22">
      <c r="A68" s="191" t="s">
        <v>32</v>
      </c>
      <c r="B68" s="191"/>
      <c r="C68" s="191"/>
      <c r="D68" s="191"/>
      <c r="E68" s="191"/>
      <c r="F68" s="191"/>
      <c r="G68" s="191"/>
      <c r="H68" s="191"/>
      <c r="I68" s="191"/>
      <c r="J68" s="191"/>
      <c r="K68" s="191"/>
      <c r="L68" s="191"/>
      <c r="M68" s="191"/>
      <c r="N68" s="191"/>
      <c r="O68" s="191"/>
      <c r="P68" s="191"/>
      <c r="Q68" s="191"/>
      <c r="R68" s="191"/>
      <c r="S68" s="191"/>
      <c r="T68" s="191"/>
      <c r="U68" s="191"/>
      <c r="V68" s="191"/>
    </row>
    <row r="69" spans="1:22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</row>
    <row r="70" spans="1:22">
      <c r="A70" s="47">
        <v>3</v>
      </c>
      <c r="B70" s="127" t="s">
        <v>33</v>
      </c>
      <c r="C70" s="128"/>
      <c r="D70" s="128"/>
      <c r="E70" s="128"/>
      <c r="F70" s="128"/>
      <c r="G70" s="128"/>
      <c r="H70" s="128"/>
      <c r="I70" s="128"/>
      <c r="J70" s="128"/>
      <c r="K70" s="128"/>
      <c r="L70" s="128"/>
      <c r="M70" s="128"/>
      <c r="N70" s="128"/>
      <c r="O70" s="128"/>
      <c r="P70" s="128"/>
      <c r="Q70" s="128"/>
      <c r="R70" s="128"/>
      <c r="S70" s="128"/>
      <c r="T70" s="128"/>
      <c r="U70" s="129"/>
      <c r="V70" s="47" t="s">
        <v>21</v>
      </c>
    </row>
    <row r="71" spans="1:22" s="9" customFormat="1">
      <c r="A71" s="19" t="s">
        <v>142</v>
      </c>
      <c r="B71" s="165" t="s">
        <v>120</v>
      </c>
      <c r="C71" s="192"/>
      <c r="D71" s="192"/>
      <c r="E71" s="192"/>
      <c r="F71" s="192"/>
      <c r="G71" s="192"/>
      <c r="H71" s="192"/>
      <c r="I71" s="192"/>
      <c r="J71" s="192"/>
      <c r="K71" s="192"/>
      <c r="L71" s="192"/>
      <c r="M71" s="192"/>
      <c r="N71" s="192"/>
      <c r="O71" s="192"/>
      <c r="P71" s="192"/>
      <c r="Q71" s="192"/>
      <c r="R71" s="192"/>
      <c r="S71" s="192"/>
      <c r="T71" s="192"/>
      <c r="U71" s="193"/>
      <c r="V71" s="35">
        <v>0</v>
      </c>
    </row>
    <row r="72" spans="1:22" s="9" customFormat="1">
      <c r="A72" s="19" t="s">
        <v>143</v>
      </c>
      <c r="B72" s="165" t="s">
        <v>139</v>
      </c>
      <c r="C72" s="192"/>
      <c r="D72" s="192"/>
      <c r="E72" s="192"/>
      <c r="F72" s="192"/>
      <c r="G72" s="192"/>
      <c r="H72" s="192"/>
      <c r="I72" s="192"/>
      <c r="J72" s="192"/>
      <c r="K72" s="192"/>
      <c r="L72" s="192"/>
      <c r="M72" s="192"/>
      <c r="N72" s="192"/>
      <c r="O72" s="192"/>
      <c r="P72" s="192"/>
      <c r="Q72" s="192"/>
      <c r="R72" s="192"/>
      <c r="S72" s="192"/>
      <c r="T72" s="192"/>
      <c r="U72" s="193"/>
      <c r="V72" s="35">
        <v>0</v>
      </c>
    </row>
    <row r="73" spans="1:22" s="9" customFormat="1" ht="15.75" customHeight="1">
      <c r="A73" s="18" t="s">
        <v>109</v>
      </c>
      <c r="B73" s="183" t="s">
        <v>144</v>
      </c>
      <c r="C73" s="184"/>
      <c r="D73" s="184"/>
      <c r="E73" s="184"/>
      <c r="F73" s="184"/>
      <c r="G73" s="184"/>
      <c r="H73" s="184"/>
      <c r="I73" s="184"/>
      <c r="J73" s="184"/>
      <c r="K73" s="184"/>
      <c r="L73" s="184"/>
      <c r="M73" s="184"/>
      <c r="N73" s="184"/>
      <c r="O73" s="184"/>
      <c r="P73" s="184"/>
      <c r="Q73" s="184"/>
      <c r="R73" s="184"/>
      <c r="S73" s="184"/>
      <c r="T73" s="184"/>
      <c r="U73" s="185"/>
      <c r="V73" s="36"/>
    </row>
    <row r="74" spans="1:22" s="9" customFormat="1">
      <c r="A74" s="18"/>
      <c r="B74" s="183" t="s">
        <v>145</v>
      </c>
      <c r="C74" s="184"/>
      <c r="D74" s="184"/>
      <c r="E74" s="184"/>
      <c r="F74" s="184"/>
      <c r="G74" s="184"/>
      <c r="H74" s="184"/>
      <c r="I74" s="184"/>
      <c r="J74" s="184"/>
      <c r="K74" s="184"/>
      <c r="L74" s="184"/>
      <c r="M74" s="184"/>
      <c r="N74" s="184"/>
      <c r="O74" s="184"/>
      <c r="P74" s="184"/>
      <c r="Q74" s="184"/>
      <c r="R74" s="184"/>
      <c r="S74" s="184"/>
      <c r="T74" s="184"/>
      <c r="U74" s="185"/>
      <c r="V74" s="61"/>
    </row>
    <row r="75" spans="1:22" s="9" customFormat="1">
      <c r="A75" s="18" t="s">
        <v>109</v>
      </c>
      <c r="B75" s="183"/>
      <c r="C75" s="184"/>
      <c r="D75" s="184"/>
      <c r="E75" s="184"/>
      <c r="F75" s="184"/>
      <c r="G75" s="184"/>
      <c r="H75" s="184"/>
      <c r="I75" s="184"/>
      <c r="J75" s="184"/>
      <c r="K75" s="184"/>
      <c r="L75" s="184"/>
      <c r="M75" s="184"/>
      <c r="N75" s="184"/>
      <c r="O75" s="184"/>
      <c r="P75" s="184"/>
      <c r="Q75" s="184"/>
      <c r="R75" s="184"/>
      <c r="S75" s="184"/>
      <c r="T75" s="184"/>
      <c r="U75" s="185"/>
      <c r="V75" s="36"/>
    </row>
    <row r="76" spans="1:22">
      <c r="A76" s="107" t="s">
        <v>34</v>
      </c>
      <c r="B76" s="108"/>
      <c r="C76" s="108"/>
      <c r="D76" s="108"/>
      <c r="E76" s="108"/>
      <c r="F76" s="108"/>
      <c r="G76" s="108"/>
      <c r="H76" s="108"/>
      <c r="I76" s="108"/>
      <c r="J76" s="108"/>
      <c r="K76" s="108"/>
      <c r="L76" s="108"/>
      <c r="M76" s="108"/>
      <c r="N76" s="108"/>
      <c r="O76" s="108"/>
      <c r="P76" s="108"/>
      <c r="Q76" s="108"/>
      <c r="R76" s="108"/>
      <c r="S76" s="108"/>
      <c r="T76" s="108"/>
      <c r="U76" s="109"/>
      <c r="V76" s="30">
        <f>SUM(V71:V75)</f>
        <v>0</v>
      </c>
    </row>
    <row r="77" spans="1:22" s="13" customFormat="1">
      <c r="A77" s="26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7"/>
    </row>
    <row r="79" spans="1:22">
      <c r="A79" s="190" t="s">
        <v>35</v>
      </c>
      <c r="B79" s="190"/>
      <c r="C79" s="190"/>
      <c r="D79" s="190"/>
      <c r="E79" s="190"/>
      <c r="F79" s="190"/>
      <c r="G79" s="190"/>
      <c r="H79" s="190"/>
      <c r="I79" s="190"/>
      <c r="J79" s="190"/>
      <c r="K79" s="190"/>
      <c r="L79" s="190"/>
      <c r="M79" s="190"/>
      <c r="N79" s="190"/>
      <c r="O79" s="190"/>
      <c r="P79" s="190"/>
      <c r="Q79" s="190"/>
      <c r="R79" s="190"/>
      <c r="S79" s="190"/>
      <c r="T79" s="190"/>
      <c r="U79" s="190"/>
      <c r="V79" s="190"/>
    </row>
    <row r="81" spans="1:22">
      <c r="A81" s="163" t="s">
        <v>36</v>
      </c>
      <c r="B81" s="163"/>
      <c r="C81" s="163"/>
      <c r="D81" s="163"/>
      <c r="E81" s="163"/>
      <c r="F81" s="163"/>
      <c r="G81" s="163"/>
      <c r="H81" s="163"/>
      <c r="I81" s="163"/>
      <c r="J81" s="163"/>
      <c r="K81" s="163"/>
      <c r="L81" s="163"/>
      <c r="M81" s="163"/>
      <c r="N81" s="163"/>
      <c r="O81" s="163"/>
      <c r="P81" s="163"/>
      <c r="Q81" s="163"/>
      <c r="R81" s="163"/>
      <c r="S81" s="163"/>
      <c r="T81" s="163"/>
      <c r="U81" s="163"/>
      <c r="V81" s="163"/>
    </row>
    <row r="82" spans="1:22">
      <c r="A82" s="67" t="s">
        <v>37</v>
      </c>
      <c r="B82" s="149" t="s">
        <v>38</v>
      </c>
      <c r="C82" s="150"/>
      <c r="D82" s="150"/>
      <c r="E82" s="150"/>
      <c r="F82" s="150"/>
      <c r="G82" s="150"/>
      <c r="H82" s="150"/>
      <c r="I82" s="150"/>
      <c r="J82" s="150"/>
      <c r="K82" s="150"/>
      <c r="L82" s="150"/>
      <c r="M82" s="150"/>
      <c r="N82" s="150"/>
      <c r="O82" s="150"/>
      <c r="P82" s="151"/>
      <c r="Q82" s="149" t="s">
        <v>20</v>
      </c>
      <c r="R82" s="178"/>
      <c r="S82" s="178"/>
      <c r="T82" s="178"/>
      <c r="U82" s="179"/>
      <c r="V82" s="31" t="s">
        <v>21</v>
      </c>
    </row>
    <row r="83" spans="1:22">
      <c r="A83" s="20" t="s">
        <v>0</v>
      </c>
      <c r="B83" s="146" t="s">
        <v>39</v>
      </c>
      <c r="C83" s="147"/>
      <c r="D83" s="147"/>
      <c r="E83" s="147"/>
      <c r="F83" s="147"/>
      <c r="G83" s="147"/>
      <c r="H83" s="147"/>
      <c r="I83" s="147"/>
      <c r="J83" s="147"/>
      <c r="K83" s="147"/>
      <c r="L83" s="147"/>
      <c r="M83" s="147"/>
      <c r="N83" s="147"/>
      <c r="O83" s="147"/>
      <c r="P83" s="148"/>
      <c r="Q83" s="180">
        <v>0.2</v>
      </c>
      <c r="R83" s="181"/>
      <c r="S83" s="181"/>
      <c r="T83" s="181"/>
      <c r="U83" s="182"/>
      <c r="V83" s="34">
        <f>Q83*V54</f>
        <v>393.05272727272722</v>
      </c>
    </row>
    <row r="84" spans="1:22">
      <c r="A84" s="20" t="s">
        <v>2</v>
      </c>
      <c r="B84" s="146" t="s">
        <v>40</v>
      </c>
      <c r="C84" s="147"/>
      <c r="D84" s="147"/>
      <c r="E84" s="147"/>
      <c r="F84" s="147"/>
      <c r="G84" s="147"/>
      <c r="H84" s="147"/>
      <c r="I84" s="147"/>
      <c r="J84" s="147"/>
      <c r="K84" s="147"/>
      <c r="L84" s="147"/>
      <c r="M84" s="147"/>
      <c r="N84" s="147"/>
      <c r="O84" s="147"/>
      <c r="P84" s="148"/>
      <c r="Q84" s="189">
        <v>1.4999999999999999E-2</v>
      </c>
      <c r="R84" s="181"/>
      <c r="S84" s="181"/>
      <c r="T84" s="181"/>
      <c r="U84" s="182"/>
      <c r="V84" s="34">
        <f>Q84*V54</f>
        <v>29.478954545454542</v>
      </c>
    </row>
    <row r="85" spans="1:22">
      <c r="A85" s="20" t="s">
        <v>4</v>
      </c>
      <c r="B85" s="146" t="s">
        <v>41</v>
      </c>
      <c r="C85" s="147"/>
      <c r="D85" s="147"/>
      <c r="E85" s="147"/>
      <c r="F85" s="147"/>
      <c r="G85" s="147"/>
      <c r="H85" s="147"/>
      <c r="I85" s="147"/>
      <c r="J85" s="147"/>
      <c r="K85" s="147"/>
      <c r="L85" s="147"/>
      <c r="M85" s="147"/>
      <c r="N85" s="147"/>
      <c r="O85" s="147"/>
      <c r="P85" s="148"/>
      <c r="Q85" s="180">
        <v>0.01</v>
      </c>
      <c r="R85" s="181"/>
      <c r="S85" s="181"/>
      <c r="T85" s="181"/>
      <c r="U85" s="182"/>
      <c r="V85" s="34">
        <f>Q85*V54</f>
        <v>19.652636363636361</v>
      </c>
    </row>
    <row r="86" spans="1:22">
      <c r="A86" s="7" t="s">
        <v>22</v>
      </c>
      <c r="B86" s="146" t="s">
        <v>42</v>
      </c>
      <c r="C86" s="147"/>
      <c r="D86" s="147"/>
      <c r="E86" s="147"/>
      <c r="F86" s="147"/>
      <c r="G86" s="147"/>
      <c r="H86" s="147"/>
      <c r="I86" s="147"/>
      <c r="J86" s="147"/>
      <c r="K86" s="147"/>
      <c r="L86" s="147"/>
      <c r="M86" s="147"/>
      <c r="N86" s="147"/>
      <c r="O86" s="147"/>
      <c r="P86" s="148"/>
      <c r="Q86" s="189">
        <v>2E-3</v>
      </c>
      <c r="R86" s="181"/>
      <c r="S86" s="181"/>
      <c r="T86" s="181"/>
      <c r="U86" s="182"/>
      <c r="V86" s="34">
        <f>Q86*V54</f>
        <v>3.9305272727272724</v>
      </c>
    </row>
    <row r="87" spans="1:22">
      <c r="A87" s="7" t="s">
        <v>23</v>
      </c>
      <c r="B87" s="146" t="s">
        <v>43</v>
      </c>
      <c r="C87" s="147"/>
      <c r="D87" s="147"/>
      <c r="E87" s="147"/>
      <c r="F87" s="147"/>
      <c r="G87" s="147"/>
      <c r="H87" s="147"/>
      <c r="I87" s="147"/>
      <c r="J87" s="147"/>
      <c r="K87" s="147"/>
      <c r="L87" s="147"/>
      <c r="M87" s="147"/>
      <c r="N87" s="147"/>
      <c r="O87" s="147"/>
      <c r="P87" s="148"/>
      <c r="Q87" s="189">
        <v>2.5000000000000001E-2</v>
      </c>
      <c r="R87" s="181"/>
      <c r="S87" s="181"/>
      <c r="T87" s="181"/>
      <c r="U87" s="182"/>
      <c r="V87" s="34">
        <f>Q87*V54</f>
        <v>49.131590909090903</v>
      </c>
    </row>
    <row r="88" spans="1:22">
      <c r="A88" s="20" t="s">
        <v>24</v>
      </c>
      <c r="B88" s="146" t="s">
        <v>44</v>
      </c>
      <c r="C88" s="147"/>
      <c r="D88" s="147"/>
      <c r="E88" s="147"/>
      <c r="F88" s="147"/>
      <c r="G88" s="147"/>
      <c r="H88" s="147"/>
      <c r="I88" s="147"/>
      <c r="J88" s="147"/>
      <c r="K88" s="147"/>
      <c r="L88" s="147"/>
      <c r="M88" s="147"/>
      <c r="N88" s="147"/>
      <c r="O88" s="147"/>
      <c r="P88" s="148"/>
      <c r="Q88" s="180">
        <v>0.08</v>
      </c>
      <c r="R88" s="181"/>
      <c r="S88" s="181"/>
      <c r="T88" s="181"/>
      <c r="U88" s="182"/>
      <c r="V88" s="34">
        <f>Q88*V54</f>
        <v>157.22109090909089</v>
      </c>
    </row>
    <row r="89" spans="1:22" s="9" customFormat="1" ht="102.75" customHeight="1">
      <c r="A89" s="18" t="s">
        <v>25</v>
      </c>
      <c r="B89" s="183" t="s">
        <v>119</v>
      </c>
      <c r="C89" s="184"/>
      <c r="D89" s="184"/>
      <c r="E89" s="184"/>
      <c r="F89" s="184"/>
      <c r="G89" s="184"/>
      <c r="H89" s="184"/>
      <c r="I89" s="184"/>
      <c r="J89" s="184"/>
      <c r="K89" s="184"/>
      <c r="L89" s="184"/>
      <c r="M89" s="184"/>
      <c r="N89" s="184"/>
      <c r="O89" s="184"/>
      <c r="P89" s="185"/>
      <c r="Q89" s="186">
        <v>0.03</v>
      </c>
      <c r="R89" s="187"/>
      <c r="S89" s="187"/>
      <c r="T89" s="187"/>
      <c r="U89" s="188"/>
      <c r="V89" s="37">
        <f>Q89*V54</f>
        <v>58.957909090909084</v>
      </c>
    </row>
    <row r="90" spans="1:22">
      <c r="A90" s="8" t="s">
        <v>26</v>
      </c>
      <c r="B90" s="146" t="s">
        <v>45</v>
      </c>
      <c r="C90" s="147"/>
      <c r="D90" s="147"/>
      <c r="E90" s="147"/>
      <c r="F90" s="147"/>
      <c r="G90" s="147"/>
      <c r="H90" s="147"/>
      <c r="I90" s="147"/>
      <c r="J90" s="147"/>
      <c r="K90" s="147"/>
      <c r="L90" s="147"/>
      <c r="M90" s="147"/>
      <c r="N90" s="147"/>
      <c r="O90" s="147"/>
      <c r="P90" s="148"/>
      <c r="Q90" s="189">
        <v>6.0000000000000001E-3</v>
      </c>
      <c r="R90" s="181"/>
      <c r="S90" s="181"/>
      <c r="T90" s="181"/>
      <c r="U90" s="182"/>
      <c r="V90" s="34">
        <f>Q90*V54</f>
        <v>11.791581818181816</v>
      </c>
    </row>
    <row r="91" spans="1:22">
      <c r="A91" s="107" t="s">
        <v>46</v>
      </c>
      <c r="B91" s="108"/>
      <c r="C91" s="108"/>
      <c r="D91" s="108"/>
      <c r="E91" s="108"/>
      <c r="F91" s="108"/>
      <c r="G91" s="108"/>
      <c r="H91" s="108"/>
      <c r="I91" s="108"/>
      <c r="J91" s="108"/>
      <c r="K91" s="108"/>
      <c r="L91" s="108"/>
      <c r="M91" s="108"/>
      <c r="N91" s="108"/>
      <c r="O91" s="108"/>
      <c r="P91" s="109"/>
      <c r="Q91" s="177">
        <f>SUM(Q83:Q90)</f>
        <v>0.3680000000000001</v>
      </c>
      <c r="R91" s="178"/>
      <c r="S91" s="178"/>
      <c r="T91" s="178"/>
      <c r="U91" s="179"/>
      <c r="V91" s="25">
        <f>SUM(V83:V90)</f>
        <v>723.21701818181816</v>
      </c>
    </row>
    <row r="93" spans="1:22">
      <c r="A93" s="163" t="s">
        <v>47</v>
      </c>
      <c r="B93" s="163"/>
      <c r="C93" s="163"/>
      <c r="D93" s="163"/>
      <c r="E93" s="163"/>
      <c r="F93" s="163"/>
      <c r="G93" s="163"/>
      <c r="H93" s="163"/>
      <c r="I93" s="163"/>
      <c r="J93" s="163"/>
      <c r="K93" s="163"/>
      <c r="L93" s="163"/>
      <c r="M93" s="163"/>
      <c r="N93" s="163"/>
      <c r="O93" s="163"/>
      <c r="P93" s="163"/>
      <c r="Q93" s="163"/>
      <c r="R93" s="163"/>
      <c r="S93" s="163"/>
      <c r="T93" s="163"/>
      <c r="U93" s="163"/>
      <c r="V93" s="163"/>
    </row>
    <row r="94" spans="1:22">
      <c r="A94" s="67" t="s">
        <v>48</v>
      </c>
      <c r="B94" s="107" t="s">
        <v>49</v>
      </c>
      <c r="C94" s="108"/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9"/>
      <c r="V94" s="67" t="s">
        <v>21</v>
      </c>
    </row>
    <row r="95" spans="1:22" s="13" customFormat="1">
      <c r="A95" s="12" t="s">
        <v>0</v>
      </c>
      <c r="B95" s="118" t="s">
        <v>94</v>
      </c>
      <c r="C95" s="152"/>
      <c r="D95" s="152"/>
      <c r="E95" s="152"/>
      <c r="F95" s="152"/>
      <c r="G95" s="152"/>
      <c r="H95" s="152"/>
      <c r="I95" s="152"/>
      <c r="J95" s="152"/>
      <c r="K95" s="152"/>
      <c r="L95" s="152"/>
      <c r="M95" s="152"/>
      <c r="N95" s="152"/>
      <c r="O95" s="152"/>
      <c r="P95" s="172"/>
      <c r="Q95" s="153">
        <v>8.3299999999999999E-2</v>
      </c>
      <c r="R95" s="154"/>
      <c r="S95" s="154"/>
      <c r="T95" s="154"/>
      <c r="U95" s="155"/>
      <c r="V95" s="38">
        <f>V54*Q95</f>
        <v>163.70646090909088</v>
      </c>
    </row>
    <row r="96" spans="1:22" s="13" customFormat="1">
      <c r="A96" s="12" t="s">
        <v>2</v>
      </c>
      <c r="B96" s="118" t="s">
        <v>95</v>
      </c>
      <c r="C96" s="152"/>
      <c r="D96" s="152"/>
      <c r="E96" s="152"/>
      <c r="F96" s="152"/>
      <c r="G96" s="152"/>
      <c r="H96" s="152"/>
      <c r="I96" s="152"/>
      <c r="J96" s="152"/>
      <c r="K96" s="152"/>
      <c r="L96" s="152"/>
      <c r="M96" s="152"/>
      <c r="N96" s="152"/>
      <c r="O96" s="152"/>
      <c r="P96" s="172"/>
      <c r="Q96" s="153">
        <v>2.7799999999999998E-2</v>
      </c>
      <c r="R96" s="154"/>
      <c r="S96" s="154"/>
      <c r="T96" s="154"/>
      <c r="U96" s="155"/>
      <c r="V96" s="38">
        <f>V54*Q96</f>
        <v>54.634329090909084</v>
      </c>
    </row>
    <row r="97" spans="1:22">
      <c r="A97" s="20"/>
      <c r="B97" s="173" t="s">
        <v>50</v>
      </c>
      <c r="C97" s="174"/>
      <c r="D97" s="174"/>
      <c r="E97" s="174"/>
      <c r="F97" s="174"/>
      <c r="G97" s="174"/>
      <c r="H97" s="174"/>
      <c r="I97" s="174"/>
      <c r="J97" s="174"/>
      <c r="K97" s="174"/>
      <c r="L97" s="174"/>
      <c r="M97" s="174"/>
      <c r="N97" s="174"/>
      <c r="O97" s="174"/>
      <c r="P97" s="174"/>
      <c r="Q97" s="175">
        <v>0.1111</v>
      </c>
      <c r="R97" s="174"/>
      <c r="S97" s="174"/>
      <c r="T97" s="174"/>
      <c r="U97" s="176"/>
      <c r="V97" s="39">
        <f>SUM(V95:V96)</f>
        <v>218.34078999999997</v>
      </c>
    </row>
    <row r="98" spans="1:22">
      <c r="A98" s="20" t="s">
        <v>4</v>
      </c>
      <c r="B98" s="146" t="s">
        <v>51</v>
      </c>
      <c r="C98" s="147"/>
      <c r="D98" s="147"/>
      <c r="E98" s="147"/>
      <c r="F98" s="147"/>
      <c r="G98" s="147"/>
      <c r="H98" s="147"/>
      <c r="I98" s="147"/>
      <c r="J98" s="147"/>
      <c r="K98" s="147"/>
      <c r="L98" s="147"/>
      <c r="M98" s="147"/>
      <c r="N98" s="147"/>
      <c r="O98" s="147"/>
      <c r="P98" s="147"/>
      <c r="Q98" s="147"/>
      <c r="R98" s="147"/>
      <c r="S98" s="147"/>
      <c r="T98" s="147"/>
      <c r="U98" s="148"/>
      <c r="V98" s="39">
        <f>V97*Q91</f>
        <v>80.349410720000009</v>
      </c>
    </row>
    <row r="99" spans="1:22">
      <c r="A99" s="107" t="s">
        <v>46</v>
      </c>
      <c r="B99" s="108"/>
      <c r="C99" s="108"/>
      <c r="D99" s="108"/>
      <c r="E99" s="108"/>
      <c r="F99" s="108"/>
      <c r="G99" s="108"/>
      <c r="H99" s="108"/>
      <c r="I99" s="108"/>
      <c r="J99" s="108"/>
      <c r="K99" s="108"/>
      <c r="L99" s="108"/>
      <c r="M99" s="108"/>
      <c r="N99" s="108"/>
      <c r="O99" s="108"/>
      <c r="P99" s="108"/>
      <c r="Q99" s="108"/>
      <c r="R99" s="108"/>
      <c r="S99" s="108"/>
      <c r="T99" s="108"/>
      <c r="U99" s="109"/>
      <c r="V99" s="33">
        <f>SUM(V97:V98)</f>
        <v>298.69020072000001</v>
      </c>
    </row>
    <row r="101" spans="1:22">
      <c r="A101" s="163" t="s">
        <v>52</v>
      </c>
      <c r="B101" s="163"/>
      <c r="C101" s="163"/>
      <c r="D101" s="163"/>
      <c r="E101" s="163"/>
      <c r="F101" s="163"/>
      <c r="G101" s="163"/>
      <c r="H101" s="163"/>
      <c r="I101" s="163"/>
      <c r="J101" s="163"/>
      <c r="K101" s="163"/>
      <c r="L101" s="163"/>
      <c r="M101" s="163"/>
      <c r="N101" s="163"/>
      <c r="O101" s="163"/>
      <c r="P101" s="163"/>
      <c r="Q101" s="163"/>
      <c r="R101" s="163"/>
      <c r="S101" s="163"/>
      <c r="T101" s="163"/>
      <c r="U101" s="163"/>
      <c r="V101" s="163"/>
    </row>
    <row r="102" spans="1:22">
      <c r="A102" s="67" t="s">
        <v>53</v>
      </c>
      <c r="B102" s="107" t="s">
        <v>54</v>
      </c>
      <c r="C102" s="108"/>
      <c r="D102" s="108"/>
      <c r="E102" s="108"/>
      <c r="F102" s="108"/>
      <c r="G102" s="108"/>
      <c r="H102" s="108"/>
      <c r="I102" s="108"/>
      <c r="J102" s="108"/>
      <c r="K102" s="108"/>
      <c r="L102" s="108"/>
      <c r="M102" s="108"/>
      <c r="N102" s="108"/>
      <c r="O102" s="108"/>
      <c r="P102" s="108"/>
      <c r="Q102" s="108"/>
      <c r="R102" s="108"/>
      <c r="S102" s="108"/>
      <c r="T102" s="108"/>
      <c r="U102" s="109"/>
      <c r="V102" s="67" t="s">
        <v>21</v>
      </c>
    </row>
    <row r="103" spans="1:22" ht="36.75" customHeight="1">
      <c r="A103" s="12" t="s">
        <v>0</v>
      </c>
      <c r="B103" s="118" t="s">
        <v>93</v>
      </c>
      <c r="C103" s="152"/>
      <c r="D103" s="152"/>
      <c r="E103" s="152"/>
      <c r="F103" s="152"/>
      <c r="G103" s="152"/>
      <c r="H103" s="152"/>
      <c r="I103" s="152"/>
      <c r="J103" s="152"/>
      <c r="K103" s="152"/>
      <c r="L103" s="152"/>
      <c r="M103" s="152"/>
      <c r="N103" s="152"/>
      <c r="O103" s="152"/>
      <c r="P103" s="152"/>
      <c r="Q103" s="170">
        <v>6.9999999999999999E-4</v>
      </c>
      <c r="R103" s="171"/>
      <c r="S103" s="171"/>
      <c r="T103" s="171"/>
      <c r="U103" s="171"/>
      <c r="V103" s="48">
        <f>V49*Q103</f>
        <v>0.98032454545454528</v>
      </c>
    </row>
    <row r="104" spans="1:22">
      <c r="A104" s="12" t="s">
        <v>2</v>
      </c>
      <c r="B104" s="118" t="s">
        <v>56</v>
      </c>
      <c r="C104" s="119"/>
      <c r="D104" s="119"/>
      <c r="E104" s="119"/>
      <c r="F104" s="119"/>
      <c r="G104" s="119"/>
      <c r="H104" s="119"/>
      <c r="I104" s="119"/>
      <c r="J104" s="119"/>
      <c r="K104" s="119"/>
      <c r="L104" s="119"/>
      <c r="M104" s="119"/>
      <c r="N104" s="119"/>
      <c r="O104" s="119"/>
      <c r="P104" s="119"/>
      <c r="Q104" s="119"/>
      <c r="R104" s="119"/>
      <c r="S104" s="119"/>
      <c r="T104" s="119"/>
      <c r="U104" s="120"/>
      <c r="V104" s="38">
        <f>V103*Q91</f>
        <v>0.36075943272727279</v>
      </c>
    </row>
    <row r="105" spans="1:22">
      <c r="A105" s="127" t="s">
        <v>46</v>
      </c>
      <c r="B105" s="128"/>
      <c r="C105" s="128"/>
      <c r="D105" s="128"/>
      <c r="E105" s="128"/>
      <c r="F105" s="128"/>
      <c r="G105" s="128"/>
      <c r="H105" s="128"/>
      <c r="I105" s="128"/>
      <c r="J105" s="128"/>
      <c r="K105" s="128"/>
      <c r="L105" s="128"/>
      <c r="M105" s="128"/>
      <c r="N105" s="128"/>
      <c r="O105" s="128"/>
      <c r="P105" s="128"/>
      <c r="Q105" s="128"/>
      <c r="R105" s="128"/>
      <c r="S105" s="128"/>
      <c r="T105" s="128"/>
      <c r="U105" s="129"/>
      <c r="V105" s="49">
        <f>SUM(V103:V104)</f>
        <v>1.341083978181818</v>
      </c>
    </row>
    <row r="106" spans="1:22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</row>
    <row r="107" spans="1:22">
      <c r="A107" s="164" t="s">
        <v>57</v>
      </c>
      <c r="B107" s="164"/>
      <c r="C107" s="164"/>
      <c r="D107" s="164"/>
      <c r="E107" s="164"/>
      <c r="F107" s="164"/>
      <c r="G107" s="164"/>
      <c r="H107" s="164"/>
      <c r="I107" s="164"/>
      <c r="J107" s="164"/>
      <c r="K107" s="164"/>
      <c r="L107" s="164"/>
      <c r="M107" s="164"/>
      <c r="N107" s="164"/>
      <c r="O107" s="164"/>
      <c r="P107" s="164"/>
      <c r="Q107" s="164"/>
      <c r="R107" s="164"/>
      <c r="S107" s="164"/>
      <c r="T107" s="164"/>
      <c r="U107" s="164"/>
      <c r="V107" s="164"/>
    </row>
    <row r="108" spans="1:22">
      <c r="A108" s="47" t="s">
        <v>58</v>
      </c>
      <c r="B108" s="127" t="s">
        <v>59</v>
      </c>
      <c r="C108" s="128"/>
      <c r="D108" s="128"/>
      <c r="E108" s="128"/>
      <c r="F108" s="128"/>
      <c r="G108" s="128"/>
      <c r="H108" s="128"/>
      <c r="I108" s="128"/>
      <c r="J108" s="128"/>
      <c r="K108" s="128"/>
      <c r="L108" s="128"/>
      <c r="M108" s="128"/>
      <c r="N108" s="128"/>
      <c r="O108" s="128"/>
      <c r="P108" s="128"/>
      <c r="Q108" s="128"/>
      <c r="R108" s="128"/>
      <c r="S108" s="128"/>
      <c r="T108" s="128"/>
      <c r="U108" s="129"/>
      <c r="V108" s="47" t="s">
        <v>21</v>
      </c>
    </row>
    <row r="109" spans="1:22" ht="81.75" customHeight="1">
      <c r="A109" s="12" t="s">
        <v>0</v>
      </c>
      <c r="B109" s="165" t="s">
        <v>96</v>
      </c>
      <c r="C109" s="166"/>
      <c r="D109" s="166"/>
      <c r="E109" s="166"/>
      <c r="F109" s="166"/>
      <c r="G109" s="166"/>
      <c r="H109" s="166"/>
      <c r="I109" s="166"/>
      <c r="J109" s="166"/>
      <c r="K109" s="166"/>
      <c r="L109" s="166"/>
      <c r="M109" s="166"/>
      <c r="N109" s="166"/>
      <c r="O109" s="166"/>
      <c r="P109" s="167"/>
      <c r="Q109" s="153">
        <v>4.1999999999999997E-3</v>
      </c>
      <c r="R109" s="122"/>
      <c r="S109" s="122"/>
      <c r="T109" s="122"/>
      <c r="U109" s="123"/>
      <c r="V109" s="48">
        <f>V49*Q109</f>
        <v>5.8819472727272712</v>
      </c>
    </row>
    <row r="110" spans="1:22" ht="21.75" customHeight="1">
      <c r="A110" s="12" t="s">
        <v>2</v>
      </c>
      <c r="B110" s="118" t="s">
        <v>60</v>
      </c>
      <c r="C110" s="119"/>
      <c r="D110" s="119"/>
      <c r="E110" s="119"/>
      <c r="F110" s="119"/>
      <c r="G110" s="119"/>
      <c r="H110" s="119"/>
      <c r="I110" s="119"/>
      <c r="J110" s="119"/>
      <c r="K110" s="119"/>
      <c r="L110" s="119"/>
      <c r="M110" s="119"/>
      <c r="N110" s="119"/>
      <c r="O110" s="119"/>
      <c r="P110" s="119"/>
      <c r="Q110" s="119"/>
      <c r="R110" s="119"/>
      <c r="S110" s="119"/>
      <c r="T110" s="119"/>
      <c r="U110" s="120"/>
      <c r="V110" s="38">
        <f>V109*8%</f>
        <v>0.4705557818181817</v>
      </c>
    </row>
    <row r="111" spans="1:22" ht="23.25" customHeight="1">
      <c r="A111" s="12" t="s">
        <v>4</v>
      </c>
      <c r="B111" s="118" t="s">
        <v>97</v>
      </c>
      <c r="C111" s="152"/>
      <c r="D111" s="152"/>
      <c r="E111" s="152"/>
      <c r="F111" s="152"/>
      <c r="G111" s="152"/>
      <c r="H111" s="152"/>
      <c r="I111" s="152"/>
      <c r="J111" s="152"/>
      <c r="K111" s="152"/>
      <c r="L111" s="152"/>
      <c r="M111" s="152"/>
      <c r="N111" s="152"/>
      <c r="O111" s="152"/>
      <c r="P111" s="152"/>
      <c r="Q111" s="168"/>
      <c r="R111" s="168"/>
      <c r="S111" s="168"/>
      <c r="T111" s="168"/>
      <c r="U111" s="169"/>
      <c r="V111" s="48">
        <f>0.5*0.08*V109</f>
        <v>0.23527789090909085</v>
      </c>
    </row>
    <row r="112" spans="1:22" ht="46.5" customHeight="1">
      <c r="A112" s="12" t="s">
        <v>22</v>
      </c>
      <c r="B112" s="161" t="s">
        <v>99</v>
      </c>
      <c r="C112" s="162"/>
      <c r="D112" s="162"/>
      <c r="E112" s="162"/>
      <c r="F112" s="162"/>
      <c r="G112" s="162"/>
      <c r="H112" s="162"/>
      <c r="I112" s="162"/>
      <c r="J112" s="162"/>
      <c r="K112" s="162"/>
      <c r="L112" s="162"/>
      <c r="M112" s="162"/>
      <c r="N112" s="162"/>
      <c r="O112" s="162"/>
      <c r="P112" s="162"/>
      <c r="Q112" s="153">
        <v>4.0000000000000002E-4</v>
      </c>
      <c r="R112" s="154"/>
      <c r="S112" s="154"/>
      <c r="T112" s="154"/>
      <c r="U112" s="155"/>
      <c r="V112" s="48">
        <f>V49*Q112</f>
        <v>0.56018545454545454</v>
      </c>
    </row>
    <row r="113" spans="1:22">
      <c r="A113" s="12" t="s">
        <v>23</v>
      </c>
      <c r="B113" s="118" t="s">
        <v>63</v>
      </c>
      <c r="C113" s="119"/>
      <c r="D113" s="119"/>
      <c r="E113" s="119"/>
      <c r="F113" s="119"/>
      <c r="G113" s="119"/>
      <c r="H113" s="119"/>
      <c r="I113" s="119"/>
      <c r="J113" s="119"/>
      <c r="K113" s="119"/>
      <c r="L113" s="119"/>
      <c r="M113" s="119"/>
      <c r="N113" s="119"/>
      <c r="O113" s="119"/>
      <c r="P113" s="119"/>
      <c r="Q113" s="119"/>
      <c r="R113" s="119"/>
      <c r="S113" s="119"/>
      <c r="T113" s="119"/>
      <c r="U113" s="120"/>
      <c r="V113" s="38">
        <f>V112*Q91</f>
        <v>0.20614824727272732</v>
      </c>
    </row>
    <row r="114" spans="1:22" ht="18.75" customHeight="1">
      <c r="A114" s="12" t="s">
        <v>24</v>
      </c>
      <c r="B114" s="118" t="s">
        <v>64</v>
      </c>
      <c r="C114" s="119"/>
      <c r="D114" s="119"/>
      <c r="E114" s="119"/>
      <c r="F114" s="119"/>
      <c r="G114" s="119"/>
      <c r="H114" s="119"/>
      <c r="I114" s="119"/>
      <c r="J114" s="119"/>
      <c r="K114" s="119"/>
      <c r="L114" s="119"/>
      <c r="M114" s="119"/>
      <c r="N114" s="119"/>
      <c r="O114" s="119"/>
      <c r="P114" s="119"/>
      <c r="Q114" s="119"/>
      <c r="R114" s="119"/>
      <c r="S114" s="119"/>
      <c r="T114" s="119"/>
      <c r="U114" s="120"/>
      <c r="V114" s="38">
        <f>0.5*0.08*V112</f>
        <v>2.240741818181818E-2</v>
      </c>
    </row>
    <row r="115" spans="1:22">
      <c r="A115" s="107" t="s">
        <v>46</v>
      </c>
      <c r="B115" s="108"/>
      <c r="C115" s="108"/>
      <c r="D115" s="108"/>
      <c r="E115" s="108"/>
      <c r="F115" s="108"/>
      <c r="G115" s="108"/>
      <c r="H115" s="108"/>
      <c r="I115" s="108"/>
      <c r="J115" s="108"/>
      <c r="K115" s="108"/>
      <c r="L115" s="108"/>
      <c r="M115" s="108"/>
      <c r="N115" s="108"/>
      <c r="O115" s="108"/>
      <c r="P115" s="108"/>
      <c r="Q115" s="108"/>
      <c r="R115" s="108"/>
      <c r="S115" s="108"/>
      <c r="T115" s="108"/>
      <c r="U115" s="109"/>
      <c r="V115" s="33">
        <f>V109+V110+V111+V112+V113+V114</f>
        <v>7.3765220654545436</v>
      </c>
    </row>
    <row r="117" spans="1:22">
      <c r="A117" s="163" t="s">
        <v>65</v>
      </c>
      <c r="B117" s="163"/>
      <c r="C117" s="163"/>
      <c r="D117" s="163"/>
      <c r="E117" s="163"/>
      <c r="F117" s="163"/>
      <c r="G117" s="163"/>
      <c r="H117" s="163"/>
      <c r="I117" s="163"/>
      <c r="J117" s="163"/>
      <c r="K117" s="163"/>
      <c r="L117" s="163"/>
      <c r="M117" s="163"/>
      <c r="N117" s="163"/>
      <c r="O117" s="163"/>
      <c r="P117" s="163"/>
      <c r="Q117" s="163"/>
      <c r="R117" s="163"/>
      <c r="S117" s="163"/>
      <c r="T117" s="163"/>
      <c r="U117" s="163"/>
      <c r="V117" s="163"/>
    </row>
    <row r="118" spans="1:22">
      <c r="A118" s="4" t="s">
        <v>66</v>
      </c>
      <c r="B118" s="158" t="s">
        <v>67</v>
      </c>
      <c r="C118" s="159"/>
      <c r="D118" s="159"/>
      <c r="E118" s="159"/>
      <c r="F118" s="159"/>
      <c r="G118" s="159"/>
      <c r="H118" s="159"/>
      <c r="I118" s="159"/>
      <c r="J118" s="159"/>
      <c r="K118" s="159"/>
      <c r="L118" s="159"/>
      <c r="M118" s="159"/>
      <c r="N118" s="159"/>
      <c r="O118" s="159"/>
      <c r="P118" s="159"/>
      <c r="Q118" s="159"/>
      <c r="R118" s="159"/>
      <c r="S118" s="159"/>
      <c r="T118" s="159"/>
      <c r="U118" s="160"/>
      <c r="V118" s="4" t="s">
        <v>21</v>
      </c>
    </row>
    <row r="119" spans="1:22">
      <c r="A119" s="12" t="s">
        <v>0</v>
      </c>
      <c r="B119" s="156" t="s">
        <v>68</v>
      </c>
      <c r="C119" s="157"/>
      <c r="D119" s="157"/>
      <c r="E119" s="157"/>
      <c r="F119" s="157"/>
      <c r="G119" s="157"/>
      <c r="H119" s="157"/>
      <c r="I119" s="157"/>
      <c r="J119" s="157"/>
      <c r="K119" s="157"/>
      <c r="L119" s="157"/>
      <c r="M119" s="157"/>
      <c r="N119" s="157"/>
      <c r="O119" s="157"/>
      <c r="P119" s="157"/>
      <c r="Q119" s="153">
        <f>1/12</f>
        <v>8.3333333333333329E-2</v>
      </c>
      <c r="R119" s="154"/>
      <c r="S119" s="154"/>
      <c r="T119" s="154"/>
      <c r="U119" s="155"/>
      <c r="V119" s="38">
        <f>(V54/12)</f>
        <v>163.77196969696968</v>
      </c>
    </row>
    <row r="120" spans="1:22" ht="30" customHeight="1">
      <c r="A120" s="12" t="s">
        <v>2</v>
      </c>
      <c r="B120" s="156" t="s">
        <v>98</v>
      </c>
      <c r="C120" s="157"/>
      <c r="D120" s="157"/>
      <c r="E120" s="157"/>
      <c r="F120" s="157"/>
      <c r="G120" s="157"/>
      <c r="H120" s="157"/>
      <c r="I120" s="157"/>
      <c r="J120" s="157"/>
      <c r="K120" s="157"/>
      <c r="L120" s="157"/>
      <c r="M120" s="157"/>
      <c r="N120" s="157"/>
      <c r="O120" s="157"/>
      <c r="P120" s="157"/>
      <c r="Q120" s="153">
        <v>1.66E-2</v>
      </c>
      <c r="R120" s="154"/>
      <c r="S120" s="154"/>
      <c r="T120" s="154"/>
      <c r="U120" s="155"/>
      <c r="V120" s="48">
        <f>V49*Q120</f>
        <v>23.247696363636361</v>
      </c>
    </row>
    <row r="121" spans="1:22" ht="30" customHeight="1">
      <c r="A121" s="12" t="s">
        <v>4</v>
      </c>
      <c r="B121" s="118" t="s">
        <v>100</v>
      </c>
      <c r="C121" s="152"/>
      <c r="D121" s="152"/>
      <c r="E121" s="152"/>
      <c r="F121" s="152"/>
      <c r="G121" s="152"/>
      <c r="H121" s="152"/>
      <c r="I121" s="152"/>
      <c r="J121" s="152"/>
      <c r="K121" s="152"/>
      <c r="L121" s="152"/>
      <c r="M121" s="152"/>
      <c r="N121" s="152"/>
      <c r="O121" s="152"/>
      <c r="P121" s="152"/>
      <c r="Q121" s="153">
        <v>2.0000000000000001E-4</v>
      </c>
      <c r="R121" s="154"/>
      <c r="S121" s="154"/>
      <c r="T121" s="154"/>
      <c r="U121" s="155"/>
      <c r="V121" s="48">
        <f>V49*Q121</f>
        <v>0.28009272727272727</v>
      </c>
    </row>
    <row r="122" spans="1:22" ht="30" customHeight="1">
      <c r="A122" s="12" t="s">
        <v>22</v>
      </c>
      <c r="B122" s="118" t="s">
        <v>101</v>
      </c>
      <c r="C122" s="152"/>
      <c r="D122" s="152"/>
      <c r="E122" s="152"/>
      <c r="F122" s="152"/>
      <c r="G122" s="152"/>
      <c r="H122" s="152"/>
      <c r="I122" s="152"/>
      <c r="J122" s="152"/>
      <c r="K122" s="152"/>
      <c r="L122" s="152"/>
      <c r="M122" s="152"/>
      <c r="N122" s="152"/>
      <c r="O122" s="152"/>
      <c r="P122" s="152"/>
      <c r="Q122" s="153">
        <v>7.3000000000000001E-3</v>
      </c>
      <c r="R122" s="154"/>
      <c r="S122" s="154"/>
      <c r="T122" s="154"/>
      <c r="U122" s="155"/>
      <c r="V122" s="48">
        <f>V49*Q122</f>
        <v>10.223384545454545</v>
      </c>
    </row>
    <row r="123" spans="1:22" ht="30" customHeight="1">
      <c r="A123" s="12" t="s">
        <v>23</v>
      </c>
      <c r="B123" s="156" t="s">
        <v>102</v>
      </c>
      <c r="C123" s="157"/>
      <c r="D123" s="157"/>
      <c r="E123" s="157"/>
      <c r="F123" s="157"/>
      <c r="G123" s="157"/>
      <c r="H123" s="157"/>
      <c r="I123" s="157"/>
      <c r="J123" s="157"/>
      <c r="K123" s="157"/>
      <c r="L123" s="157"/>
      <c r="M123" s="157"/>
      <c r="N123" s="157"/>
      <c r="O123" s="157"/>
      <c r="P123" s="157"/>
      <c r="Q123" s="153">
        <v>2.9999999999999997E-4</v>
      </c>
      <c r="R123" s="154"/>
      <c r="S123" s="154"/>
      <c r="T123" s="154"/>
      <c r="U123" s="155"/>
      <c r="V123" s="48">
        <f>V49*Q123</f>
        <v>0.4201390909090908</v>
      </c>
    </row>
    <row r="124" spans="1:22">
      <c r="A124" s="12"/>
      <c r="B124" s="127" t="s">
        <v>50</v>
      </c>
      <c r="C124" s="128"/>
      <c r="D124" s="128"/>
      <c r="E124" s="128"/>
      <c r="F124" s="128"/>
      <c r="G124" s="128"/>
      <c r="H124" s="128"/>
      <c r="I124" s="128"/>
      <c r="J124" s="128"/>
      <c r="K124" s="128"/>
      <c r="L124" s="128"/>
      <c r="M124" s="128"/>
      <c r="N124" s="128"/>
      <c r="O124" s="128"/>
      <c r="P124" s="128"/>
      <c r="Q124" s="128"/>
      <c r="R124" s="128"/>
      <c r="S124" s="128"/>
      <c r="T124" s="128"/>
      <c r="U124" s="129"/>
      <c r="V124" s="49">
        <f>SUM(V119:V123)</f>
        <v>197.94328242424237</v>
      </c>
    </row>
    <row r="125" spans="1:22">
      <c r="A125" s="12" t="s">
        <v>25</v>
      </c>
      <c r="B125" s="118" t="s">
        <v>69</v>
      </c>
      <c r="C125" s="119"/>
      <c r="D125" s="119"/>
      <c r="E125" s="119"/>
      <c r="F125" s="119"/>
      <c r="G125" s="119"/>
      <c r="H125" s="119"/>
      <c r="I125" s="119"/>
      <c r="J125" s="119"/>
      <c r="K125" s="119"/>
      <c r="L125" s="119"/>
      <c r="M125" s="119"/>
      <c r="N125" s="119"/>
      <c r="O125" s="119"/>
      <c r="P125" s="119"/>
      <c r="Q125" s="119"/>
      <c r="R125" s="119"/>
      <c r="S125" s="119"/>
      <c r="T125" s="119"/>
      <c r="U125" s="120"/>
      <c r="V125" s="38">
        <f>V124*Q91</f>
        <v>72.843127932121206</v>
      </c>
    </row>
    <row r="126" spans="1:22">
      <c r="A126" s="127" t="s">
        <v>46</v>
      </c>
      <c r="B126" s="128"/>
      <c r="C126" s="128"/>
      <c r="D126" s="128"/>
      <c r="E126" s="128"/>
      <c r="F126" s="128"/>
      <c r="G126" s="128"/>
      <c r="H126" s="128"/>
      <c r="I126" s="128"/>
      <c r="J126" s="128"/>
      <c r="K126" s="128"/>
      <c r="L126" s="128"/>
      <c r="M126" s="128"/>
      <c r="N126" s="128"/>
      <c r="O126" s="128"/>
      <c r="P126" s="128"/>
      <c r="Q126" s="128"/>
      <c r="R126" s="128"/>
      <c r="S126" s="128"/>
      <c r="T126" s="128"/>
      <c r="U126" s="129"/>
      <c r="V126" s="49">
        <f>SUM(V124:V125)</f>
        <v>270.7864103563636</v>
      </c>
    </row>
    <row r="127" spans="1:22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</row>
    <row r="128" spans="1:22">
      <c r="A128" s="130" t="s">
        <v>156</v>
      </c>
      <c r="B128" s="130"/>
      <c r="C128" s="130"/>
      <c r="D128" s="130"/>
      <c r="E128" s="130"/>
      <c r="F128" s="130"/>
      <c r="G128" s="130"/>
      <c r="H128" s="130"/>
      <c r="I128" s="130"/>
      <c r="J128" s="130"/>
      <c r="K128" s="130"/>
      <c r="L128" s="130"/>
      <c r="M128" s="130"/>
      <c r="N128" s="130"/>
      <c r="O128" s="130"/>
      <c r="P128" s="130"/>
      <c r="Q128" s="130"/>
      <c r="R128" s="130"/>
      <c r="S128" s="130"/>
      <c r="T128" s="130"/>
      <c r="U128" s="130"/>
      <c r="V128" s="130"/>
    </row>
    <row r="129" spans="1:22">
      <c r="A129" s="47">
        <v>4</v>
      </c>
      <c r="B129" s="127" t="s">
        <v>71</v>
      </c>
      <c r="C129" s="128"/>
      <c r="D129" s="128"/>
      <c r="E129" s="128"/>
      <c r="F129" s="128"/>
      <c r="G129" s="128"/>
      <c r="H129" s="128"/>
      <c r="I129" s="128"/>
      <c r="J129" s="128"/>
      <c r="K129" s="128"/>
      <c r="L129" s="128"/>
      <c r="M129" s="128"/>
      <c r="N129" s="128"/>
      <c r="O129" s="128"/>
      <c r="P129" s="128"/>
      <c r="Q129" s="128"/>
      <c r="R129" s="128"/>
      <c r="S129" s="128"/>
      <c r="T129" s="128"/>
      <c r="U129" s="129"/>
      <c r="V129" s="47" t="s">
        <v>21</v>
      </c>
    </row>
    <row r="130" spans="1:22">
      <c r="A130" s="12" t="s">
        <v>37</v>
      </c>
      <c r="B130" s="118" t="s">
        <v>38</v>
      </c>
      <c r="C130" s="119"/>
      <c r="D130" s="119"/>
      <c r="E130" s="119"/>
      <c r="F130" s="119"/>
      <c r="G130" s="119"/>
      <c r="H130" s="119"/>
      <c r="I130" s="119"/>
      <c r="J130" s="119"/>
      <c r="K130" s="119"/>
      <c r="L130" s="119"/>
      <c r="M130" s="119"/>
      <c r="N130" s="119"/>
      <c r="O130" s="119"/>
      <c r="P130" s="119"/>
      <c r="Q130" s="119"/>
      <c r="R130" s="119"/>
      <c r="S130" s="119"/>
      <c r="T130" s="119"/>
      <c r="U130" s="120"/>
      <c r="V130" s="38">
        <f>V91</f>
        <v>723.21701818181816</v>
      </c>
    </row>
    <row r="131" spans="1:22">
      <c r="A131" s="12" t="s">
        <v>48</v>
      </c>
      <c r="B131" s="118" t="s">
        <v>49</v>
      </c>
      <c r="C131" s="119"/>
      <c r="D131" s="119"/>
      <c r="E131" s="119"/>
      <c r="F131" s="119"/>
      <c r="G131" s="119"/>
      <c r="H131" s="119"/>
      <c r="I131" s="119"/>
      <c r="J131" s="119"/>
      <c r="K131" s="119"/>
      <c r="L131" s="119"/>
      <c r="M131" s="119"/>
      <c r="N131" s="119"/>
      <c r="O131" s="119"/>
      <c r="P131" s="119"/>
      <c r="Q131" s="119"/>
      <c r="R131" s="119"/>
      <c r="S131" s="119"/>
      <c r="T131" s="119"/>
      <c r="U131" s="120"/>
      <c r="V131" s="38">
        <f>V99</f>
        <v>298.69020072000001</v>
      </c>
    </row>
    <row r="132" spans="1:22">
      <c r="A132" s="12" t="s">
        <v>53</v>
      </c>
      <c r="B132" s="118" t="s">
        <v>55</v>
      </c>
      <c r="C132" s="119"/>
      <c r="D132" s="119"/>
      <c r="E132" s="119"/>
      <c r="F132" s="119"/>
      <c r="G132" s="119"/>
      <c r="H132" s="119"/>
      <c r="I132" s="119"/>
      <c r="J132" s="119"/>
      <c r="K132" s="119"/>
      <c r="L132" s="119"/>
      <c r="M132" s="119"/>
      <c r="N132" s="119"/>
      <c r="O132" s="119"/>
      <c r="P132" s="119"/>
      <c r="Q132" s="119"/>
      <c r="R132" s="119"/>
      <c r="S132" s="119"/>
      <c r="T132" s="119"/>
      <c r="U132" s="120"/>
      <c r="V132" s="38">
        <f>V105</f>
        <v>1.341083978181818</v>
      </c>
    </row>
    <row r="133" spans="1:22">
      <c r="A133" s="12" t="s">
        <v>58</v>
      </c>
      <c r="B133" s="118" t="s">
        <v>72</v>
      </c>
      <c r="C133" s="119"/>
      <c r="D133" s="119"/>
      <c r="E133" s="119"/>
      <c r="F133" s="119"/>
      <c r="G133" s="119"/>
      <c r="H133" s="119"/>
      <c r="I133" s="119"/>
      <c r="J133" s="119"/>
      <c r="K133" s="119"/>
      <c r="L133" s="119"/>
      <c r="M133" s="119"/>
      <c r="N133" s="119"/>
      <c r="O133" s="119"/>
      <c r="P133" s="119"/>
      <c r="Q133" s="119"/>
      <c r="R133" s="119"/>
      <c r="S133" s="119"/>
      <c r="T133" s="119"/>
      <c r="U133" s="120"/>
      <c r="V133" s="38">
        <f>V115</f>
        <v>7.3765220654545436</v>
      </c>
    </row>
    <row r="134" spans="1:22">
      <c r="A134" s="12" t="s">
        <v>66</v>
      </c>
      <c r="B134" s="118" t="s">
        <v>73</v>
      </c>
      <c r="C134" s="119"/>
      <c r="D134" s="119"/>
      <c r="E134" s="119"/>
      <c r="F134" s="119"/>
      <c r="G134" s="119"/>
      <c r="H134" s="119"/>
      <c r="I134" s="119"/>
      <c r="J134" s="119"/>
      <c r="K134" s="119"/>
      <c r="L134" s="119"/>
      <c r="M134" s="119"/>
      <c r="N134" s="119"/>
      <c r="O134" s="119"/>
      <c r="P134" s="119"/>
      <c r="Q134" s="119"/>
      <c r="R134" s="119"/>
      <c r="S134" s="119"/>
      <c r="T134" s="119"/>
      <c r="U134" s="120"/>
      <c r="V134" s="38">
        <f>V126</f>
        <v>270.7864103563636</v>
      </c>
    </row>
    <row r="135" spans="1:22">
      <c r="A135" s="20" t="s">
        <v>74</v>
      </c>
      <c r="B135" s="146" t="s">
        <v>30</v>
      </c>
      <c r="C135" s="147"/>
      <c r="D135" s="147"/>
      <c r="E135" s="147"/>
      <c r="F135" s="147"/>
      <c r="G135" s="147"/>
      <c r="H135" s="147"/>
      <c r="I135" s="147"/>
      <c r="J135" s="147"/>
      <c r="K135" s="147"/>
      <c r="L135" s="147"/>
      <c r="M135" s="147"/>
      <c r="N135" s="147"/>
      <c r="O135" s="147"/>
      <c r="P135" s="147"/>
      <c r="Q135" s="147"/>
      <c r="R135" s="147"/>
      <c r="S135" s="147"/>
      <c r="T135" s="147"/>
      <c r="U135" s="148"/>
      <c r="V135" s="32">
        <v>0</v>
      </c>
    </row>
    <row r="136" spans="1:22">
      <c r="A136" s="107" t="s">
        <v>46</v>
      </c>
      <c r="B136" s="108"/>
      <c r="C136" s="108"/>
      <c r="D136" s="108"/>
      <c r="E136" s="108"/>
      <c r="F136" s="108"/>
      <c r="G136" s="108"/>
      <c r="H136" s="108"/>
      <c r="I136" s="108"/>
      <c r="J136" s="108"/>
      <c r="K136" s="108"/>
      <c r="L136" s="108"/>
      <c r="M136" s="108"/>
      <c r="N136" s="108"/>
      <c r="O136" s="108"/>
      <c r="P136" s="108"/>
      <c r="Q136" s="108"/>
      <c r="R136" s="108"/>
      <c r="S136" s="108"/>
      <c r="T136" s="108"/>
      <c r="U136" s="109"/>
      <c r="V136" s="33">
        <f>SUM(V130:V135)</f>
        <v>1301.4112353018181</v>
      </c>
    </row>
    <row r="140" spans="1:22">
      <c r="A140" s="106" t="s">
        <v>75</v>
      </c>
      <c r="B140" s="106"/>
      <c r="C140" s="106"/>
      <c r="D140" s="106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</row>
    <row r="141" spans="1:22">
      <c r="A141" s="67">
        <v>5</v>
      </c>
      <c r="B141" s="149" t="s">
        <v>76</v>
      </c>
      <c r="C141" s="150"/>
      <c r="D141" s="150"/>
      <c r="E141" s="150"/>
      <c r="F141" s="150"/>
      <c r="G141" s="150"/>
      <c r="H141" s="150"/>
      <c r="I141" s="150"/>
      <c r="J141" s="150"/>
      <c r="K141" s="150"/>
      <c r="L141" s="150"/>
      <c r="M141" s="150"/>
      <c r="N141" s="150"/>
      <c r="O141" s="150"/>
      <c r="P141" s="151"/>
      <c r="Q141" s="149" t="s">
        <v>20</v>
      </c>
      <c r="R141" s="150"/>
      <c r="S141" s="150"/>
      <c r="T141" s="150"/>
      <c r="U141" s="151"/>
      <c r="V141" s="31" t="s">
        <v>21</v>
      </c>
    </row>
    <row r="142" spans="1:22" s="11" customFormat="1" ht="12.75" customHeight="1">
      <c r="A142" s="19" t="s">
        <v>0</v>
      </c>
      <c r="B142" s="137" t="s">
        <v>103</v>
      </c>
      <c r="C142" s="138"/>
      <c r="D142" s="138"/>
      <c r="E142" s="138"/>
      <c r="F142" s="138"/>
      <c r="G142" s="138"/>
      <c r="H142" s="138"/>
      <c r="I142" s="138"/>
      <c r="J142" s="138"/>
      <c r="K142" s="138"/>
      <c r="L142" s="138"/>
      <c r="M142" s="138"/>
      <c r="N142" s="138"/>
      <c r="O142" s="138"/>
      <c r="P142" s="139"/>
      <c r="Q142" s="140">
        <v>0.03</v>
      </c>
      <c r="R142" s="141"/>
      <c r="S142" s="141"/>
      <c r="T142" s="141"/>
      <c r="U142" s="142"/>
      <c r="V142" s="50">
        <f>(V54+V65+V76+V136)*Q142</f>
        <v>110.65904614996363</v>
      </c>
    </row>
    <row r="143" spans="1:22" s="11" customFormat="1" ht="12.75" customHeight="1">
      <c r="A143" s="19" t="s">
        <v>2</v>
      </c>
      <c r="B143" s="137" t="s">
        <v>104</v>
      </c>
      <c r="C143" s="138"/>
      <c r="D143" s="138"/>
      <c r="E143" s="138"/>
      <c r="F143" s="138"/>
      <c r="G143" s="138"/>
      <c r="H143" s="138"/>
      <c r="I143" s="138"/>
      <c r="J143" s="138"/>
      <c r="K143" s="138"/>
      <c r="L143" s="138"/>
      <c r="M143" s="138"/>
      <c r="N143" s="138"/>
      <c r="O143" s="138"/>
      <c r="P143" s="139"/>
      <c r="Q143" s="140">
        <v>6.7900000000000002E-2</v>
      </c>
      <c r="R143" s="141"/>
      <c r="S143" s="141"/>
      <c r="T143" s="141"/>
      <c r="U143" s="142"/>
      <c r="V143" s="50">
        <f>(V49+V65+V76+V136+V142)*Q143</f>
        <v>219.62213701966689</v>
      </c>
    </row>
    <row r="144" spans="1:22" s="13" customFormat="1">
      <c r="A144" s="12" t="s">
        <v>4</v>
      </c>
      <c r="B144" s="134" t="s">
        <v>77</v>
      </c>
      <c r="C144" s="135"/>
      <c r="D144" s="135"/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6"/>
      <c r="Q144" s="143">
        <f>Q146+Q147+Q148</f>
        <v>0.1125</v>
      </c>
      <c r="R144" s="144"/>
      <c r="S144" s="144"/>
      <c r="T144" s="144"/>
      <c r="U144" s="145"/>
      <c r="V144" s="44">
        <f>V146+V147+V148</f>
        <v>509.44006328895443</v>
      </c>
    </row>
    <row r="145" spans="1:25" s="13" customFormat="1">
      <c r="A145" s="12" t="s">
        <v>61</v>
      </c>
      <c r="B145" s="118" t="s">
        <v>78</v>
      </c>
      <c r="C145" s="119"/>
      <c r="D145" s="119"/>
      <c r="E145" s="119"/>
      <c r="F145" s="119"/>
      <c r="G145" s="119"/>
      <c r="H145" s="119"/>
      <c r="I145" s="119"/>
      <c r="J145" s="119"/>
      <c r="K145" s="119"/>
      <c r="L145" s="119"/>
      <c r="M145" s="119"/>
      <c r="N145" s="119"/>
      <c r="O145" s="119"/>
      <c r="P145" s="120"/>
      <c r="Q145" s="131">
        <f>1-Q144</f>
        <v>0.88749999999999996</v>
      </c>
      <c r="R145" s="132"/>
      <c r="S145" s="132"/>
      <c r="T145" s="132"/>
      <c r="U145" s="133"/>
      <c r="V145" s="44">
        <f>(V54+V65+V76+V136+V142+V143)/Q145</f>
        <v>4528.3561181240393</v>
      </c>
    </row>
    <row r="146" spans="1:25" s="13" customFormat="1" ht="15.75" customHeight="1">
      <c r="A146" s="14" t="s">
        <v>62</v>
      </c>
      <c r="B146" s="134" t="s">
        <v>125</v>
      </c>
      <c r="C146" s="135"/>
      <c r="D146" s="135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  <c r="P146" s="136"/>
      <c r="Q146" s="124">
        <v>0.02</v>
      </c>
      <c r="R146" s="125"/>
      <c r="S146" s="125"/>
      <c r="T146" s="125"/>
      <c r="U146" s="126"/>
      <c r="V146" s="44">
        <f>V145*Q146</f>
        <v>90.567122362480788</v>
      </c>
    </row>
    <row r="147" spans="1:25">
      <c r="A147" s="14" t="s">
        <v>79</v>
      </c>
      <c r="B147" s="118" t="s">
        <v>126</v>
      </c>
      <c r="C147" s="119"/>
      <c r="D147" s="119"/>
      <c r="E147" s="119"/>
      <c r="F147" s="119"/>
      <c r="G147" s="119"/>
      <c r="H147" s="119"/>
      <c r="I147" s="119"/>
      <c r="J147" s="119"/>
      <c r="K147" s="119"/>
      <c r="L147" s="119"/>
      <c r="M147" s="119"/>
      <c r="N147" s="119"/>
      <c r="O147" s="119"/>
      <c r="P147" s="120"/>
      <c r="Q147" s="124">
        <v>7.5999999999999998E-2</v>
      </c>
      <c r="R147" s="125"/>
      <c r="S147" s="125"/>
      <c r="T147" s="125"/>
      <c r="U147" s="126"/>
      <c r="V147" s="44">
        <f>V145*Q147</f>
        <v>344.155064977427</v>
      </c>
    </row>
    <row r="148" spans="1:25">
      <c r="A148" s="12" t="s">
        <v>80</v>
      </c>
      <c r="B148" s="118" t="s">
        <v>127</v>
      </c>
      <c r="C148" s="119"/>
      <c r="D148" s="119"/>
      <c r="E148" s="119"/>
      <c r="F148" s="119"/>
      <c r="G148" s="119"/>
      <c r="H148" s="119"/>
      <c r="I148" s="119"/>
      <c r="J148" s="119"/>
      <c r="K148" s="119"/>
      <c r="L148" s="119"/>
      <c r="M148" s="119"/>
      <c r="N148" s="119"/>
      <c r="O148" s="119"/>
      <c r="P148" s="120"/>
      <c r="Q148" s="124">
        <v>1.6500000000000001E-2</v>
      </c>
      <c r="R148" s="125"/>
      <c r="S148" s="125"/>
      <c r="T148" s="125"/>
      <c r="U148" s="126"/>
      <c r="V148" s="44">
        <f>V145*Q148</f>
        <v>74.717875949046658</v>
      </c>
    </row>
    <row r="149" spans="1:25">
      <c r="A149" s="127" t="s">
        <v>46</v>
      </c>
      <c r="B149" s="128"/>
      <c r="C149" s="128"/>
      <c r="D149" s="128"/>
      <c r="E149" s="128"/>
      <c r="F149" s="128"/>
      <c r="G149" s="128"/>
      <c r="H149" s="128"/>
      <c r="I149" s="128"/>
      <c r="J149" s="128"/>
      <c r="K149" s="128"/>
      <c r="L149" s="128"/>
      <c r="M149" s="128"/>
      <c r="N149" s="128"/>
      <c r="O149" s="128"/>
      <c r="P149" s="128"/>
      <c r="Q149" s="128"/>
      <c r="R149" s="128"/>
      <c r="S149" s="128"/>
      <c r="T149" s="128"/>
      <c r="U149" s="129"/>
      <c r="V149" s="46">
        <f>V142+V143+V144</f>
        <v>839.72124645858503</v>
      </c>
    </row>
    <row r="150" spans="1:25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</row>
    <row r="151" spans="1:25">
      <c r="A151" s="130" t="s">
        <v>81</v>
      </c>
      <c r="B151" s="130"/>
      <c r="C151" s="130"/>
      <c r="D151" s="130"/>
      <c r="E151" s="130"/>
      <c r="F151" s="130"/>
      <c r="G151" s="130"/>
      <c r="H151" s="130"/>
      <c r="I151" s="130"/>
      <c r="J151" s="130"/>
      <c r="K151" s="130"/>
      <c r="L151" s="130"/>
      <c r="M151" s="130"/>
      <c r="N151" s="130"/>
      <c r="O151" s="130"/>
      <c r="P151" s="130"/>
      <c r="Q151" s="130"/>
      <c r="R151" s="130"/>
      <c r="S151" s="130"/>
      <c r="T151" s="130"/>
      <c r="U151" s="130"/>
      <c r="V151" s="130"/>
    </row>
    <row r="152" spans="1:25">
      <c r="A152" s="127" t="s">
        <v>82</v>
      </c>
      <c r="B152" s="128"/>
      <c r="C152" s="128"/>
      <c r="D152" s="128"/>
      <c r="E152" s="128"/>
      <c r="F152" s="128"/>
      <c r="G152" s="128"/>
      <c r="H152" s="128"/>
      <c r="I152" s="128"/>
      <c r="J152" s="128"/>
      <c r="K152" s="128"/>
      <c r="L152" s="128"/>
      <c r="M152" s="128"/>
      <c r="N152" s="128"/>
      <c r="O152" s="128"/>
      <c r="P152" s="128"/>
      <c r="Q152" s="128"/>
      <c r="R152" s="128"/>
      <c r="S152" s="128"/>
      <c r="T152" s="128"/>
      <c r="U152" s="129"/>
      <c r="V152" s="47" t="s">
        <v>21</v>
      </c>
    </row>
    <row r="153" spans="1:25">
      <c r="A153" s="12" t="s">
        <v>83</v>
      </c>
      <c r="B153" s="118" t="s">
        <v>84</v>
      </c>
      <c r="C153" s="119"/>
      <c r="D153" s="119"/>
      <c r="E153" s="119"/>
      <c r="F153" s="119"/>
      <c r="G153" s="119"/>
      <c r="H153" s="119"/>
      <c r="I153" s="119"/>
      <c r="J153" s="119"/>
      <c r="K153" s="119"/>
      <c r="L153" s="119"/>
      <c r="M153" s="119"/>
      <c r="N153" s="119"/>
      <c r="O153" s="119"/>
      <c r="P153" s="119"/>
      <c r="Q153" s="119"/>
      <c r="R153" s="119"/>
      <c r="S153" s="119"/>
      <c r="T153" s="119"/>
      <c r="U153" s="120"/>
      <c r="V153" s="44">
        <f>V54</f>
        <v>1965.2636363636361</v>
      </c>
    </row>
    <row r="154" spans="1:25">
      <c r="A154" s="12" t="s">
        <v>2</v>
      </c>
      <c r="B154" s="118" t="s">
        <v>85</v>
      </c>
      <c r="C154" s="119"/>
      <c r="D154" s="119"/>
      <c r="E154" s="119"/>
      <c r="F154" s="119"/>
      <c r="G154" s="119"/>
      <c r="H154" s="119"/>
      <c r="I154" s="119"/>
      <c r="J154" s="119"/>
      <c r="K154" s="119"/>
      <c r="L154" s="119"/>
      <c r="M154" s="119"/>
      <c r="N154" s="119"/>
      <c r="O154" s="119"/>
      <c r="P154" s="119"/>
      <c r="Q154" s="119"/>
      <c r="R154" s="119"/>
      <c r="S154" s="119"/>
      <c r="T154" s="119"/>
      <c r="U154" s="120"/>
      <c r="V154" s="44">
        <f>V65</f>
        <v>421.96</v>
      </c>
      <c r="Y154" s="96" t="s">
        <v>109</v>
      </c>
    </row>
    <row r="155" spans="1:25">
      <c r="A155" s="12" t="s">
        <v>4</v>
      </c>
      <c r="B155" s="118" t="s">
        <v>136</v>
      </c>
      <c r="C155" s="119"/>
      <c r="D155" s="119"/>
      <c r="E155" s="119"/>
      <c r="F155" s="119"/>
      <c r="G155" s="119"/>
      <c r="H155" s="119"/>
      <c r="I155" s="119"/>
      <c r="J155" s="119"/>
      <c r="K155" s="119"/>
      <c r="L155" s="119"/>
      <c r="M155" s="119"/>
      <c r="N155" s="119"/>
      <c r="O155" s="119"/>
      <c r="P155" s="119"/>
      <c r="Q155" s="119"/>
      <c r="R155" s="119"/>
      <c r="S155" s="119"/>
      <c r="T155" s="119"/>
      <c r="U155" s="120"/>
      <c r="V155" s="44">
        <f>V76</f>
        <v>0</v>
      </c>
      <c r="Y155" s="96" t="s">
        <v>109</v>
      </c>
    </row>
    <row r="156" spans="1:25" ht="18" customHeight="1">
      <c r="A156" s="12" t="s">
        <v>22</v>
      </c>
      <c r="B156" s="118" t="s">
        <v>86</v>
      </c>
      <c r="C156" s="119"/>
      <c r="D156" s="119"/>
      <c r="E156" s="119"/>
      <c r="F156" s="119"/>
      <c r="G156" s="119"/>
      <c r="H156" s="119"/>
      <c r="I156" s="119"/>
      <c r="J156" s="119"/>
      <c r="K156" s="119"/>
      <c r="L156" s="119"/>
      <c r="M156" s="119"/>
      <c r="N156" s="119"/>
      <c r="O156" s="119"/>
      <c r="P156" s="119"/>
      <c r="Q156" s="119"/>
      <c r="R156" s="119"/>
      <c r="S156" s="119"/>
      <c r="T156" s="119"/>
      <c r="U156" s="120"/>
      <c r="V156" s="44">
        <f>V136</f>
        <v>1301.4112353018181</v>
      </c>
      <c r="Y156" s="96" t="s">
        <v>109</v>
      </c>
    </row>
    <row r="157" spans="1:25" ht="18.75" customHeight="1">
      <c r="A157" s="121" t="s">
        <v>87</v>
      </c>
      <c r="B157" s="122"/>
      <c r="C157" s="122"/>
      <c r="D157" s="122"/>
      <c r="E157" s="122"/>
      <c r="F157" s="122"/>
      <c r="G157" s="122"/>
      <c r="H157" s="122"/>
      <c r="I157" s="122"/>
      <c r="J157" s="122"/>
      <c r="K157" s="122"/>
      <c r="L157" s="122"/>
      <c r="M157" s="122"/>
      <c r="N157" s="122"/>
      <c r="O157" s="122"/>
      <c r="P157" s="122"/>
      <c r="Q157" s="122"/>
      <c r="R157" s="122"/>
      <c r="S157" s="122"/>
      <c r="T157" s="122"/>
      <c r="U157" s="123"/>
      <c r="V157" s="44">
        <f>SUM(V153:V156)</f>
        <v>3688.6348716654543</v>
      </c>
      <c r="Y157" s="95" t="s">
        <v>109</v>
      </c>
    </row>
    <row r="158" spans="1:25" ht="21" customHeight="1">
      <c r="A158" s="12" t="s">
        <v>23</v>
      </c>
      <c r="B158" s="118" t="s">
        <v>88</v>
      </c>
      <c r="C158" s="119"/>
      <c r="D158" s="119"/>
      <c r="E158" s="119"/>
      <c r="F158" s="119"/>
      <c r="G158" s="119"/>
      <c r="H158" s="119"/>
      <c r="I158" s="119"/>
      <c r="J158" s="119"/>
      <c r="K158" s="119"/>
      <c r="L158" s="119"/>
      <c r="M158" s="119"/>
      <c r="N158" s="119"/>
      <c r="O158" s="119"/>
      <c r="P158" s="119"/>
      <c r="Q158" s="119"/>
      <c r="R158" s="119"/>
      <c r="S158" s="119"/>
      <c r="T158" s="119"/>
      <c r="U158" s="120"/>
      <c r="V158" s="44">
        <f>V149</f>
        <v>839.72124645858503</v>
      </c>
      <c r="Y158" s="96" t="s">
        <v>109</v>
      </c>
    </row>
    <row r="159" spans="1:25" ht="17.25" customHeight="1">
      <c r="A159" s="107" t="s">
        <v>137</v>
      </c>
      <c r="B159" s="108"/>
      <c r="C159" s="108"/>
      <c r="D159" s="108"/>
      <c r="E159" s="108"/>
      <c r="F159" s="108"/>
      <c r="G159" s="108"/>
      <c r="H159" s="108"/>
      <c r="I159" s="108"/>
      <c r="J159" s="108"/>
      <c r="K159" s="108"/>
      <c r="L159" s="108"/>
      <c r="M159" s="108"/>
      <c r="N159" s="108"/>
      <c r="O159" s="108"/>
      <c r="P159" s="108"/>
      <c r="Q159" s="108"/>
      <c r="R159" s="108"/>
      <c r="S159" s="108"/>
      <c r="T159" s="108"/>
      <c r="U159" s="109"/>
      <c r="V159" s="30">
        <f>SUM(V157:V158)</f>
        <v>4528.3561181240393</v>
      </c>
      <c r="Y159" s="96" t="s">
        <v>109</v>
      </c>
    </row>
    <row r="160" spans="1:25">
      <c r="Y160" s="96" t="s">
        <v>109</v>
      </c>
    </row>
    <row r="161" spans="1:25">
      <c r="Y161" s="96" t="s">
        <v>109</v>
      </c>
    </row>
    <row r="162" spans="1:25">
      <c r="A162" s="106" t="s">
        <v>92</v>
      </c>
      <c r="B162" s="106"/>
      <c r="C162" s="106"/>
      <c r="D162" s="106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Y162" s="95" t="s">
        <v>109</v>
      </c>
    </row>
    <row r="163" spans="1:25">
      <c r="A163" s="107" t="s">
        <v>89</v>
      </c>
      <c r="B163" s="108"/>
      <c r="C163" s="108"/>
      <c r="D163" s="108"/>
      <c r="E163" s="108"/>
      <c r="F163" s="108"/>
      <c r="G163" s="108"/>
      <c r="H163" s="108"/>
      <c r="I163" s="108"/>
      <c r="J163" s="108"/>
      <c r="K163" s="108"/>
      <c r="L163" s="108"/>
      <c r="M163" s="108"/>
      <c r="N163" s="108"/>
      <c r="O163" s="108"/>
      <c r="P163" s="108"/>
      <c r="Q163" s="108"/>
      <c r="R163" s="108"/>
      <c r="S163" s="108"/>
      <c r="T163" s="108"/>
      <c r="U163" s="108"/>
      <c r="V163" s="109"/>
      <c r="Y163" s="97" t="s">
        <v>109</v>
      </c>
    </row>
    <row r="164" spans="1:25" ht="31.5">
      <c r="A164" s="65" t="s">
        <v>90</v>
      </c>
      <c r="B164" s="66"/>
      <c r="C164" s="66"/>
      <c r="D164" s="66"/>
      <c r="E164" s="66"/>
      <c r="F164" s="66"/>
      <c r="G164" s="66"/>
      <c r="H164" s="66"/>
      <c r="I164" s="66"/>
      <c r="J164" s="66"/>
      <c r="K164" s="66"/>
      <c r="L164" s="66"/>
      <c r="M164" s="66"/>
      <c r="N164" s="66"/>
      <c r="O164" s="66"/>
      <c r="P164" s="66"/>
      <c r="Q164" s="66"/>
      <c r="R164" s="110" t="s">
        <v>105</v>
      </c>
      <c r="S164" s="111"/>
      <c r="T164" s="110" t="s">
        <v>106</v>
      </c>
      <c r="U164" s="112"/>
      <c r="V164" s="67" t="s">
        <v>107</v>
      </c>
    </row>
    <row r="165" spans="1:25">
      <c r="A165" s="68" t="s">
        <v>83</v>
      </c>
      <c r="B165" s="113" t="s">
        <v>108</v>
      </c>
      <c r="C165" s="114"/>
      <c r="D165" s="114"/>
      <c r="E165" s="114"/>
      <c r="F165" s="114"/>
      <c r="G165" s="114"/>
      <c r="H165" s="114"/>
      <c r="I165" s="114"/>
      <c r="J165" s="114"/>
      <c r="K165" s="114"/>
      <c r="L165" s="114"/>
      <c r="M165" s="114"/>
      <c r="N165" s="114"/>
      <c r="O165" s="114"/>
      <c r="P165" s="114"/>
      <c r="Q165" s="114"/>
      <c r="R165" s="115">
        <f>M29</f>
        <v>1</v>
      </c>
      <c r="S165" s="115"/>
      <c r="T165" s="116">
        <f>V159</f>
        <v>4528.3561181240393</v>
      </c>
      <c r="U165" s="117"/>
      <c r="V165" s="24">
        <f>T165*R165</f>
        <v>4528.3561181240393</v>
      </c>
    </row>
    <row r="166" spans="1:25">
      <c r="A166" s="68" t="s">
        <v>4</v>
      </c>
      <c r="B166" s="102" t="s">
        <v>149</v>
      </c>
      <c r="C166" s="103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4"/>
      <c r="V166" s="24">
        <f>V165*Q22</f>
        <v>54340.273417488468</v>
      </c>
    </row>
    <row r="167" spans="1:25">
      <c r="A167" s="52"/>
      <c r="B167" s="53"/>
      <c r="C167" s="54"/>
      <c r="D167" s="54"/>
      <c r="E167" s="54"/>
      <c r="F167" s="54"/>
      <c r="G167" s="54"/>
      <c r="H167" s="54"/>
      <c r="I167" s="54"/>
      <c r="J167" s="54"/>
      <c r="K167" s="54"/>
      <c r="L167" s="54"/>
      <c r="M167" s="54"/>
      <c r="N167" s="54"/>
      <c r="O167" s="54"/>
      <c r="P167" s="54"/>
      <c r="Q167" s="54"/>
      <c r="R167" s="54"/>
      <c r="S167" s="54"/>
      <c r="T167" s="54"/>
      <c r="U167" s="54"/>
      <c r="V167" s="55"/>
    </row>
    <row r="169" spans="1:25" ht="49.5" customHeight="1">
      <c r="A169" s="105" t="s">
        <v>138</v>
      </c>
      <c r="B169" s="105"/>
      <c r="C169" s="105"/>
      <c r="D169" s="105"/>
      <c r="E169" s="105"/>
      <c r="F169" s="105"/>
      <c r="G169" s="105"/>
      <c r="H169" s="105"/>
      <c r="I169" s="105"/>
      <c r="J169" s="105"/>
      <c r="K169" s="105"/>
      <c r="L169" s="105"/>
      <c r="M169" s="105"/>
      <c r="N169" s="105"/>
      <c r="O169" s="105"/>
      <c r="P169" s="105"/>
      <c r="Q169" s="105"/>
      <c r="R169" s="105"/>
      <c r="S169" s="105"/>
      <c r="T169" s="105"/>
      <c r="U169" s="105"/>
      <c r="V169" s="105"/>
    </row>
    <row r="171" spans="1:25">
      <c r="A171" s="51" t="s">
        <v>109</v>
      </c>
    </row>
    <row r="172" spans="1:25">
      <c r="V172" s="96" t="s">
        <v>109</v>
      </c>
    </row>
    <row r="173" spans="1:25">
      <c r="V173" s="96" t="s">
        <v>109</v>
      </c>
    </row>
    <row r="174" spans="1:25">
      <c r="V174" s="96" t="s">
        <v>109</v>
      </c>
    </row>
    <row r="175" spans="1:25">
      <c r="V175" s="95" t="s">
        <v>109</v>
      </c>
    </row>
    <row r="176" spans="1:25">
      <c r="V176" s="96" t="s">
        <v>109</v>
      </c>
    </row>
    <row r="177" spans="22:22">
      <c r="V177" s="96" t="s">
        <v>109</v>
      </c>
    </row>
    <row r="178" spans="22:22">
      <c r="V178" s="96" t="s">
        <v>109</v>
      </c>
    </row>
    <row r="179" spans="22:22">
      <c r="V179" s="96" t="s">
        <v>109</v>
      </c>
    </row>
    <row r="180" spans="22:22">
      <c r="V180" s="95" t="s">
        <v>109</v>
      </c>
    </row>
    <row r="181" spans="22:22">
      <c r="V181" s="96" t="s">
        <v>109</v>
      </c>
    </row>
  </sheetData>
  <mergeCells count="192">
    <mergeCell ref="A9:N9"/>
    <mergeCell ref="O9:V9"/>
    <mergeCell ref="A10:V10"/>
    <mergeCell ref="A12:V12"/>
    <mergeCell ref="B14:P14"/>
    <mergeCell ref="Q14:V14"/>
    <mergeCell ref="A1:V1"/>
    <mergeCell ref="A2:V2"/>
    <mergeCell ref="A5:V5"/>
    <mergeCell ref="A7:V7"/>
    <mergeCell ref="A8:V8"/>
    <mergeCell ref="B18:P18"/>
    <mergeCell ref="Q18:V18"/>
    <mergeCell ref="B19:P19"/>
    <mergeCell ref="Q19:V19"/>
    <mergeCell ref="B20:P20"/>
    <mergeCell ref="Q20:V20"/>
    <mergeCell ref="B15:P15"/>
    <mergeCell ref="Q15:V15"/>
    <mergeCell ref="B16:P16"/>
    <mergeCell ref="Q16:V16"/>
    <mergeCell ref="B17:P17"/>
    <mergeCell ref="Q17:V17"/>
    <mergeCell ref="A26:V26"/>
    <mergeCell ref="A28:F28"/>
    <mergeCell ref="G28:L28"/>
    <mergeCell ref="M28:V28"/>
    <mergeCell ref="A29:F29"/>
    <mergeCell ref="G29:L29"/>
    <mergeCell ref="M29:V29"/>
    <mergeCell ref="B21:P21"/>
    <mergeCell ref="Q21:V21"/>
    <mergeCell ref="B22:P22"/>
    <mergeCell ref="Q22:V22"/>
    <mergeCell ref="A23:V23"/>
    <mergeCell ref="A24:V24"/>
    <mergeCell ref="B39:P39"/>
    <mergeCell ref="Q39:V39"/>
    <mergeCell ref="B40:P40"/>
    <mergeCell ref="Q40:V40"/>
    <mergeCell ref="B41:P41"/>
    <mergeCell ref="Q41:V41"/>
    <mergeCell ref="A33:V33"/>
    <mergeCell ref="A34:V34"/>
    <mergeCell ref="A36:V36"/>
    <mergeCell ref="B37:P37"/>
    <mergeCell ref="Q37:V37"/>
    <mergeCell ref="B38:P38"/>
    <mergeCell ref="Q38:V38"/>
    <mergeCell ref="B48:P48"/>
    <mergeCell ref="Q48:U48"/>
    <mergeCell ref="B49:P49"/>
    <mergeCell ref="Q49:U49"/>
    <mergeCell ref="B50:P50"/>
    <mergeCell ref="Q50:U50"/>
    <mergeCell ref="B42:P42"/>
    <mergeCell ref="Q42:V42"/>
    <mergeCell ref="B43:P43"/>
    <mergeCell ref="Q43:V43"/>
    <mergeCell ref="B44:V44"/>
    <mergeCell ref="A46:V46"/>
    <mergeCell ref="A57:V57"/>
    <mergeCell ref="B59:U59"/>
    <mergeCell ref="B60:O60"/>
    <mergeCell ref="B61:U61"/>
    <mergeCell ref="B62:O62"/>
    <mergeCell ref="B63:O63"/>
    <mergeCell ref="B51:P51"/>
    <mergeCell ref="Q51:U51"/>
    <mergeCell ref="B52:U52"/>
    <mergeCell ref="B53:P53"/>
    <mergeCell ref="Q53:U53"/>
    <mergeCell ref="B54:U54"/>
    <mergeCell ref="B73:U73"/>
    <mergeCell ref="B74:U74"/>
    <mergeCell ref="B75:U75"/>
    <mergeCell ref="A76:U76"/>
    <mergeCell ref="A79:V79"/>
    <mergeCell ref="A81:V81"/>
    <mergeCell ref="B64:U64"/>
    <mergeCell ref="A65:U65"/>
    <mergeCell ref="A68:V68"/>
    <mergeCell ref="B70:U70"/>
    <mergeCell ref="B71:U71"/>
    <mergeCell ref="B72:U72"/>
    <mergeCell ref="B85:P85"/>
    <mergeCell ref="Q85:U85"/>
    <mergeCell ref="B86:P86"/>
    <mergeCell ref="Q86:U86"/>
    <mergeCell ref="B87:P87"/>
    <mergeCell ref="Q87:U87"/>
    <mergeCell ref="B82:P82"/>
    <mergeCell ref="Q82:U82"/>
    <mergeCell ref="B83:P83"/>
    <mergeCell ref="Q83:U83"/>
    <mergeCell ref="B84:P84"/>
    <mergeCell ref="Q84:U84"/>
    <mergeCell ref="A91:P91"/>
    <mergeCell ref="Q91:U91"/>
    <mergeCell ref="A93:V93"/>
    <mergeCell ref="B94:U94"/>
    <mergeCell ref="B95:P95"/>
    <mergeCell ref="Q95:U95"/>
    <mergeCell ref="B88:P88"/>
    <mergeCell ref="Q88:U88"/>
    <mergeCell ref="B89:P89"/>
    <mergeCell ref="Q89:U89"/>
    <mergeCell ref="B90:P90"/>
    <mergeCell ref="Q90:U90"/>
    <mergeCell ref="A101:V101"/>
    <mergeCell ref="B102:U102"/>
    <mergeCell ref="B103:P103"/>
    <mergeCell ref="Q103:U103"/>
    <mergeCell ref="B104:U104"/>
    <mergeCell ref="A105:U105"/>
    <mergeCell ref="B96:P96"/>
    <mergeCell ref="Q96:U96"/>
    <mergeCell ref="B97:P97"/>
    <mergeCell ref="Q97:U97"/>
    <mergeCell ref="B98:U98"/>
    <mergeCell ref="A99:U99"/>
    <mergeCell ref="B112:P112"/>
    <mergeCell ref="Q112:U112"/>
    <mergeCell ref="B113:U113"/>
    <mergeCell ref="B114:U114"/>
    <mergeCell ref="A115:U115"/>
    <mergeCell ref="A117:V117"/>
    <mergeCell ref="A107:V107"/>
    <mergeCell ref="B108:U108"/>
    <mergeCell ref="B109:P109"/>
    <mergeCell ref="Q109:U109"/>
    <mergeCell ref="B110:U110"/>
    <mergeCell ref="B111:U111"/>
    <mergeCell ref="B122:P122"/>
    <mergeCell ref="Q122:U122"/>
    <mergeCell ref="B123:P123"/>
    <mergeCell ref="Q123:U123"/>
    <mergeCell ref="B124:U124"/>
    <mergeCell ref="B125:U125"/>
    <mergeCell ref="B118:U118"/>
    <mergeCell ref="B119:P119"/>
    <mergeCell ref="Q119:U119"/>
    <mergeCell ref="B120:P120"/>
    <mergeCell ref="Q120:U120"/>
    <mergeCell ref="B121:P121"/>
    <mergeCell ref="Q121:U121"/>
    <mergeCell ref="B133:U133"/>
    <mergeCell ref="B134:U134"/>
    <mergeCell ref="B135:U135"/>
    <mergeCell ref="A136:U136"/>
    <mergeCell ref="A140:V140"/>
    <mergeCell ref="B141:P141"/>
    <mergeCell ref="Q141:U141"/>
    <mergeCell ref="A126:U126"/>
    <mergeCell ref="A128:V128"/>
    <mergeCell ref="B129:U129"/>
    <mergeCell ref="B130:U130"/>
    <mergeCell ref="B131:U131"/>
    <mergeCell ref="B132:U132"/>
    <mergeCell ref="B145:P145"/>
    <mergeCell ref="Q145:U145"/>
    <mergeCell ref="B146:P146"/>
    <mergeCell ref="Q146:U146"/>
    <mergeCell ref="B147:P147"/>
    <mergeCell ref="Q147:U147"/>
    <mergeCell ref="B142:P142"/>
    <mergeCell ref="Q142:U142"/>
    <mergeCell ref="B143:P143"/>
    <mergeCell ref="Q143:U143"/>
    <mergeCell ref="B144:P144"/>
    <mergeCell ref="Q144:U144"/>
    <mergeCell ref="B154:U154"/>
    <mergeCell ref="B155:U155"/>
    <mergeCell ref="B156:U156"/>
    <mergeCell ref="A157:U157"/>
    <mergeCell ref="B158:U158"/>
    <mergeCell ref="A159:U159"/>
    <mergeCell ref="B148:P148"/>
    <mergeCell ref="Q148:U148"/>
    <mergeCell ref="A149:U149"/>
    <mergeCell ref="A151:V151"/>
    <mergeCell ref="A152:U152"/>
    <mergeCell ref="B153:U153"/>
    <mergeCell ref="B166:U166"/>
    <mergeCell ref="A169:V169"/>
    <mergeCell ref="A162:V162"/>
    <mergeCell ref="A163:V163"/>
    <mergeCell ref="R164:S164"/>
    <mergeCell ref="T164:U164"/>
    <mergeCell ref="B165:Q165"/>
    <mergeCell ref="R165:S165"/>
    <mergeCell ref="T165:U165"/>
  </mergeCells>
  <printOptions horizontalCentered="1"/>
  <pageMargins left="0.51181102362204722" right="0.51181102362204722" top="0.39370078740157483" bottom="0.39370078740157483" header="0.31496062992125984" footer="0.31496062992125984"/>
  <pageSetup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70"/>
  <sheetViews>
    <sheetView topLeftCell="A70" workbookViewId="0">
      <selection activeCell="A12" sqref="A12:V12"/>
    </sheetView>
  </sheetViews>
  <sheetFormatPr defaultRowHeight="15.75"/>
  <cols>
    <col min="1" max="1" width="19.28515625" style="1" customWidth="1"/>
    <col min="2" max="3" width="3.28515625" style="1" customWidth="1"/>
    <col min="4" max="4" width="3.5703125" style="1" customWidth="1"/>
    <col min="5" max="5" width="2.85546875" style="1" customWidth="1"/>
    <col min="6" max="6" width="3.28515625" style="1" customWidth="1"/>
    <col min="7" max="7" width="6.85546875" style="1" customWidth="1"/>
    <col min="8" max="8" width="3" style="1" customWidth="1"/>
    <col min="9" max="9" width="2.140625" style="1" customWidth="1"/>
    <col min="10" max="10" width="2.28515625" style="1" customWidth="1"/>
    <col min="11" max="11" width="2.140625" style="1" customWidth="1"/>
    <col min="12" max="12" width="4.7109375" style="1" customWidth="1"/>
    <col min="13" max="13" width="3.140625" style="1" customWidth="1"/>
    <col min="14" max="14" width="2.7109375" style="1" customWidth="1"/>
    <col min="15" max="15" width="9.85546875" style="1" customWidth="1"/>
    <col min="16" max="18" width="9.140625" style="1"/>
    <col min="19" max="21" width="9.140625" style="1" customWidth="1"/>
    <col min="22" max="22" width="18.140625" style="1" customWidth="1"/>
    <col min="23" max="23" width="9.140625" style="1"/>
    <col min="24" max="24" width="11" style="1" customWidth="1"/>
    <col min="25" max="16384" width="9.140625" style="1"/>
  </cols>
  <sheetData>
    <row r="1" spans="1:24">
      <c r="A1" s="245" t="s">
        <v>131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</row>
    <row r="2" spans="1:24">
      <c r="A2" s="245" t="s">
        <v>158</v>
      </c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</row>
    <row r="3" spans="1:24">
      <c r="A3" s="63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</row>
    <row r="4" spans="1:24" s="13" customFormat="1">
      <c r="A4" s="56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</row>
    <row r="5" spans="1:24" ht="15.75" customHeight="1">
      <c r="A5" s="217" t="s">
        <v>150</v>
      </c>
      <c r="B5" s="217"/>
      <c r="C5" s="217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217"/>
      <c r="S5" s="217"/>
      <c r="T5" s="217"/>
      <c r="U5" s="217"/>
      <c r="V5" s="217"/>
    </row>
    <row r="6" spans="1:24" ht="15.75" customHeight="1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X6" s="60"/>
    </row>
    <row r="7" spans="1:24">
      <c r="A7" s="248" t="s">
        <v>133</v>
      </c>
      <c r="B7" s="248"/>
      <c r="C7" s="248"/>
      <c r="D7" s="248"/>
      <c r="E7" s="248"/>
      <c r="F7" s="248"/>
      <c r="G7" s="248"/>
      <c r="H7" s="248"/>
      <c r="I7" s="248"/>
      <c r="J7" s="248"/>
      <c r="K7" s="248"/>
      <c r="L7" s="248"/>
      <c r="M7" s="248"/>
      <c r="N7" s="248"/>
      <c r="O7" s="248"/>
      <c r="P7" s="248"/>
      <c r="Q7" s="248"/>
      <c r="R7" s="248"/>
      <c r="S7" s="248"/>
      <c r="T7" s="248"/>
      <c r="U7" s="248"/>
      <c r="V7" s="248"/>
    </row>
    <row r="8" spans="1:24">
      <c r="A8" s="249" t="s">
        <v>130</v>
      </c>
      <c r="B8" s="250"/>
      <c r="C8" s="250"/>
      <c r="D8" s="250"/>
      <c r="E8" s="250"/>
      <c r="F8" s="250"/>
      <c r="G8" s="250"/>
      <c r="H8" s="250"/>
      <c r="I8" s="250"/>
      <c r="J8" s="250"/>
      <c r="K8" s="250"/>
      <c r="L8" s="250"/>
      <c r="M8" s="250"/>
      <c r="N8" s="250"/>
      <c r="O8" s="250"/>
      <c r="P8" s="250"/>
      <c r="Q8" s="250"/>
      <c r="R8" s="250"/>
      <c r="S8" s="250"/>
      <c r="T8" s="250"/>
      <c r="U8" s="250"/>
      <c r="V8" s="251"/>
    </row>
    <row r="9" spans="1:24">
      <c r="A9" s="235" t="s">
        <v>128</v>
      </c>
      <c r="B9" s="236"/>
      <c r="C9" s="236"/>
      <c r="D9" s="236"/>
      <c r="E9" s="236"/>
      <c r="F9" s="236"/>
      <c r="G9" s="236"/>
      <c r="H9" s="236"/>
      <c r="I9" s="236"/>
      <c r="J9" s="236"/>
      <c r="K9" s="236"/>
      <c r="L9" s="236"/>
      <c r="M9" s="236"/>
      <c r="N9" s="236"/>
      <c r="O9" s="237" t="s">
        <v>132</v>
      </c>
      <c r="P9" s="236"/>
      <c r="Q9" s="236"/>
      <c r="R9" s="236"/>
      <c r="S9" s="236"/>
      <c r="T9" s="236"/>
      <c r="U9" s="236"/>
      <c r="V9" s="238"/>
    </row>
    <row r="10" spans="1:24" ht="30" customHeight="1">
      <c r="A10" s="239" t="s">
        <v>129</v>
      </c>
      <c r="B10" s="240"/>
      <c r="C10" s="240"/>
      <c r="D10" s="240"/>
      <c r="E10" s="240"/>
      <c r="F10" s="240"/>
      <c r="G10" s="240"/>
      <c r="H10" s="240"/>
      <c r="I10" s="240"/>
      <c r="J10" s="240"/>
      <c r="K10" s="240"/>
      <c r="L10" s="240"/>
      <c r="M10" s="240"/>
      <c r="N10" s="240"/>
      <c r="O10" s="240"/>
      <c r="P10" s="240"/>
      <c r="Q10" s="240"/>
      <c r="R10" s="240"/>
      <c r="S10" s="240"/>
      <c r="T10" s="240"/>
      <c r="U10" s="240"/>
      <c r="V10" s="241"/>
    </row>
    <row r="12" spans="1:24">
      <c r="A12" s="190" t="s">
        <v>181</v>
      </c>
      <c r="B12" s="190"/>
      <c r="C12" s="190"/>
      <c r="D12" s="190"/>
      <c r="E12" s="190"/>
      <c r="F12" s="190"/>
      <c r="G12" s="190"/>
      <c r="H12" s="190"/>
      <c r="I12" s="190"/>
      <c r="J12" s="190"/>
      <c r="K12" s="190"/>
      <c r="L12" s="190"/>
      <c r="M12" s="190"/>
      <c r="N12" s="190"/>
      <c r="O12" s="190"/>
      <c r="P12" s="190"/>
      <c r="Q12" s="190"/>
      <c r="R12" s="190"/>
      <c r="S12" s="190"/>
      <c r="T12" s="190"/>
      <c r="U12" s="190"/>
      <c r="V12" s="190"/>
    </row>
    <row r="13" spans="1:24">
      <c r="A13" s="63"/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</row>
    <row r="14" spans="1:24" ht="15.75" customHeight="1">
      <c r="A14" s="20" t="s">
        <v>0</v>
      </c>
      <c r="B14" s="146" t="s">
        <v>1</v>
      </c>
      <c r="C14" s="147"/>
      <c r="D14" s="147"/>
      <c r="E14" s="147"/>
      <c r="F14" s="147"/>
      <c r="G14" s="147"/>
      <c r="H14" s="147"/>
      <c r="I14" s="147"/>
      <c r="J14" s="147"/>
      <c r="K14" s="147"/>
      <c r="L14" s="147"/>
      <c r="M14" s="147"/>
      <c r="N14" s="147"/>
      <c r="O14" s="147"/>
      <c r="P14" s="148"/>
      <c r="Q14" s="242"/>
      <c r="R14" s="243"/>
      <c r="S14" s="243"/>
      <c r="T14" s="243"/>
      <c r="U14" s="243"/>
      <c r="V14" s="244"/>
    </row>
    <row r="15" spans="1:24" ht="15.75" customHeight="1">
      <c r="A15" s="20" t="s">
        <v>2</v>
      </c>
      <c r="B15" s="146" t="s">
        <v>3</v>
      </c>
      <c r="C15" s="147"/>
      <c r="D15" s="147"/>
      <c r="E15" s="147"/>
      <c r="F15" s="147"/>
      <c r="G15" s="147"/>
      <c r="H15" s="147"/>
      <c r="I15" s="147"/>
      <c r="J15" s="147"/>
      <c r="K15" s="147"/>
      <c r="L15" s="147"/>
      <c r="M15" s="147"/>
      <c r="N15" s="147"/>
      <c r="O15" s="147"/>
      <c r="P15" s="148"/>
      <c r="Q15" s="234"/>
      <c r="R15" s="228"/>
      <c r="S15" s="228"/>
      <c r="T15" s="228"/>
      <c r="U15" s="228"/>
      <c r="V15" s="229"/>
    </row>
    <row r="16" spans="1:24" ht="15.75" customHeight="1">
      <c r="A16" s="20" t="s">
        <v>140</v>
      </c>
      <c r="B16" s="146" t="s">
        <v>5</v>
      </c>
      <c r="C16" s="147"/>
      <c r="D16" s="147"/>
      <c r="E16" s="147"/>
      <c r="F16" s="147"/>
      <c r="G16" s="147"/>
      <c r="H16" s="147"/>
      <c r="I16" s="147"/>
      <c r="J16" s="147"/>
      <c r="K16" s="147"/>
      <c r="L16" s="147"/>
      <c r="M16" s="147"/>
      <c r="N16" s="147"/>
      <c r="O16" s="147"/>
      <c r="P16" s="148"/>
      <c r="Q16" s="234" t="s">
        <v>111</v>
      </c>
      <c r="R16" s="228"/>
      <c r="S16" s="228"/>
      <c r="T16" s="228"/>
      <c r="U16" s="228"/>
      <c r="V16" s="229"/>
    </row>
    <row r="17" spans="1:24" ht="15.75" customHeight="1">
      <c r="A17" s="20" t="s">
        <v>61</v>
      </c>
      <c r="B17" s="146" t="s">
        <v>112</v>
      </c>
      <c r="C17" s="147"/>
      <c r="D17" s="147"/>
      <c r="E17" s="147"/>
      <c r="F17" s="147"/>
      <c r="G17" s="147"/>
      <c r="H17" s="147"/>
      <c r="I17" s="147"/>
      <c r="J17" s="147"/>
      <c r="K17" s="147"/>
      <c r="L17" s="147"/>
      <c r="M17" s="147"/>
      <c r="N17" s="147"/>
      <c r="O17" s="147"/>
      <c r="P17" s="148"/>
      <c r="Q17" s="234" t="s">
        <v>153</v>
      </c>
      <c r="R17" s="228"/>
      <c r="S17" s="228"/>
      <c r="T17" s="228"/>
      <c r="U17" s="228"/>
      <c r="V17" s="229"/>
    </row>
    <row r="18" spans="1:24" ht="15.75" customHeight="1">
      <c r="A18" s="20" t="s">
        <v>62</v>
      </c>
      <c r="B18" s="146" t="s">
        <v>113</v>
      </c>
      <c r="C18" s="147"/>
      <c r="D18" s="147"/>
      <c r="E18" s="147"/>
      <c r="F18" s="147"/>
      <c r="G18" s="147"/>
      <c r="H18" s="147"/>
      <c r="I18" s="147"/>
      <c r="J18" s="147"/>
      <c r="K18" s="147"/>
      <c r="L18" s="147"/>
      <c r="M18" s="147"/>
      <c r="N18" s="147"/>
      <c r="O18" s="147"/>
      <c r="P18" s="148"/>
      <c r="Q18" s="227">
        <v>45286</v>
      </c>
      <c r="R18" s="228"/>
      <c r="S18" s="228"/>
      <c r="T18" s="228"/>
      <c r="U18" s="228"/>
      <c r="V18" s="229"/>
    </row>
    <row r="19" spans="1:24" ht="15.75" customHeight="1">
      <c r="A19" s="20" t="s">
        <v>79</v>
      </c>
      <c r="B19" s="146" t="s">
        <v>114</v>
      </c>
      <c r="C19" s="147"/>
      <c r="D19" s="147"/>
      <c r="E19" s="147"/>
      <c r="F19" s="147"/>
      <c r="G19" s="147"/>
      <c r="H19" s="147"/>
      <c r="I19" s="147"/>
      <c r="J19" s="147"/>
      <c r="K19" s="147"/>
      <c r="L19" s="147"/>
      <c r="M19" s="147"/>
      <c r="N19" s="147"/>
      <c r="O19" s="147"/>
      <c r="P19" s="148"/>
      <c r="Q19" s="234" t="s">
        <v>154</v>
      </c>
      <c r="R19" s="228"/>
      <c r="S19" s="228"/>
      <c r="T19" s="228"/>
      <c r="U19" s="228"/>
      <c r="V19" s="229"/>
    </row>
    <row r="20" spans="1:24" ht="15.75" customHeight="1">
      <c r="A20" s="20" t="s">
        <v>80</v>
      </c>
      <c r="B20" s="146" t="s">
        <v>115</v>
      </c>
      <c r="C20" s="147"/>
      <c r="D20" s="147"/>
      <c r="E20" s="147"/>
      <c r="F20" s="147"/>
      <c r="G20" s="147"/>
      <c r="H20" s="147"/>
      <c r="I20" s="147"/>
      <c r="J20" s="147"/>
      <c r="K20" s="147"/>
      <c r="L20" s="147"/>
      <c r="M20" s="147"/>
      <c r="N20" s="147"/>
      <c r="O20" s="147"/>
      <c r="P20" s="148"/>
      <c r="Q20" s="234" t="s">
        <v>155</v>
      </c>
      <c r="R20" s="228"/>
      <c r="S20" s="228"/>
      <c r="T20" s="228"/>
      <c r="U20" s="228"/>
      <c r="V20" s="229"/>
    </row>
    <row r="21" spans="1:24" ht="15.75" customHeight="1">
      <c r="A21" s="20" t="s">
        <v>121</v>
      </c>
      <c r="B21" s="146" t="s">
        <v>116</v>
      </c>
      <c r="C21" s="147"/>
      <c r="D21" s="147"/>
      <c r="E21" s="147"/>
      <c r="F21" s="147"/>
      <c r="G21" s="147"/>
      <c r="H21" s="147"/>
      <c r="I21" s="147"/>
      <c r="J21" s="147"/>
      <c r="K21" s="147"/>
      <c r="L21" s="147"/>
      <c r="M21" s="147"/>
      <c r="N21" s="147"/>
      <c r="O21" s="147"/>
      <c r="P21" s="148"/>
      <c r="Q21" s="227">
        <v>45281</v>
      </c>
      <c r="R21" s="228"/>
      <c r="S21" s="228"/>
      <c r="T21" s="228"/>
      <c r="U21" s="228"/>
      <c r="V21" s="229"/>
    </row>
    <row r="22" spans="1:24" ht="15.75" customHeight="1">
      <c r="A22" s="20" t="s">
        <v>6</v>
      </c>
      <c r="B22" s="146" t="s">
        <v>7</v>
      </c>
      <c r="C22" s="147"/>
      <c r="D22" s="147"/>
      <c r="E22" s="147"/>
      <c r="F22" s="147"/>
      <c r="G22" s="147"/>
      <c r="H22" s="147"/>
      <c r="I22" s="147"/>
      <c r="J22" s="147"/>
      <c r="K22" s="147"/>
      <c r="L22" s="147"/>
      <c r="M22" s="147"/>
      <c r="N22" s="147"/>
      <c r="O22" s="147"/>
      <c r="P22" s="148"/>
      <c r="Q22" s="230">
        <v>12</v>
      </c>
      <c r="R22" s="231"/>
      <c r="S22" s="231"/>
      <c r="T22" s="231"/>
      <c r="U22" s="231"/>
      <c r="V22" s="232"/>
    </row>
    <row r="23" spans="1:24">
      <c r="A23" s="233" t="s">
        <v>157</v>
      </c>
      <c r="B23" s="233"/>
      <c r="C23" s="233"/>
      <c r="D23" s="233"/>
      <c r="E23" s="233"/>
      <c r="F23" s="233"/>
      <c r="G23" s="233"/>
      <c r="H23" s="233"/>
      <c r="I23" s="233"/>
      <c r="J23" s="233"/>
      <c r="K23" s="233"/>
      <c r="L23" s="233"/>
      <c r="M23" s="233"/>
      <c r="N23" s="233"/>
      <c r="O23" s="233"/>
      <c r="P23" s="233"/>
      <c r="Q23" s="233"/>
      <c r="R23" s="233"/>
      <c r="S23" s="233"/>
      <c r="T23" s="233"/>
      <c r="U23" s="233"/>
      <c r="V23" s="233"/>
    </row>
    <row r="24" spans="1:24">
      <c r="A24" s="233" t="s">
        <v>141</v>
      </c>
      <c r="B24" s="233"/>
      <c r="C24" s="233"/>
      <c r="D24" s="233"/>
      <c r="E24" s="233"/>
      <c r="F24" s="233"/>
      <c r="G24" s="233"/>
      <c r="H24" s="233"/>
      <c r="I24" s="233"/>
      <c r="J24" s="233"/>
      <c r="K24" s="233"/>
      <c r="L24" s="233"/>
      <c r="M24" s="233"/>
      <c r="N24" s="233"/>
      <c r="O24" s="233"/>
      <c r="P24" s="233"/>
      <c r="Q24" s="233"/>
      <c r="R24" s="233"/>
      <c r="S24" s="233"/>
      <c r="T24" s="233"/>
      <c r="U24" s="233"/>
      <c r="V24" s="233"/>
      <c r="X24" s="58"/>
    </row>
    <row r="25" spans="1:24">
      <c r="A25" s="59"/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X25" s="58"/>
    </row>
    <row r="26" spans="1:24">
      <c r="A26" s="217" t="s">
        <v>8</v>
      </c>
      <c r="B26" s="217"/>
      <c r="C26" s="217"/>
      <c r="D26" s="217"/>
      <c r="E26" s="217"/>
      <c r="F26" s="217"/>
      <c r="G26" s="217"/>
      <c r="H26" s="217"/>
      <c r="I26" s="217"/>
      <c r="J26" s="217"/>
      <c r="K26" s="217"/>
      <c r="L26" s="217"/>
      <c r="M26" s="217"/>
      <c r="N26" s="217"/>
      <c r="O26" s="217"/>
      <c r="P26" s="217"/>
      <c r="Q26" s="217"/>
      <c r="R26" s="217"/>
      <c r="S26" s="217"/>
      <c r="T26" s="217"/>
      <c r="U26" s="217"/>
      <c r="V26" s="217"/>
    </row>
    <row r="27" spans="1:24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</row>
    <row r="28" spans="1:24">
      <c r="A28" s="107" t="s">
        <v>9</v>
      </c>
      <c r="B28" s="108"/>
      <c r="C28" s="108"/>
      <c r="D28" s="108"/>
      <c r="E28" s="108"/>
      <c r="F28" s="109"/>
      <c r="G28" s="107" t="s">
        <v>10</v>
      </c>
      <c r="H28" s="108"/>
      <c r="I28" s="108"/>
      <c r="J28" s="108"/>
      <c r="K28" s="108"/>
      <c r="L28" s="109"/>
      <c r="M28" s="107" t="s">
        <v>11</v>
      </c>
      <c r="N28" s="108"/>
      <c r="O28" s="108"/>
      <c r="P28" s="108"/>
      <c r="Q28" s="108"/>
      <c r="R28" s="108"/>
      <c r="S28" s="108"/>
      <c r="T28" s="108"/>
      <c r="U28" s="108"/>
      <c r="V28" s="109"/>
    </row>
    <row r="29" spans="1:24" s="17" customFormat="1" ht="42" customHeight="1">
      <c r="A29" s="221" t="s">
        <v>134</v>
      </c>
      <c r="B29" s="222"/>
      <c r="C29" s="222"/>
      <c r="D29" s="222"/>
      <c r="E29" s="222"/>
      <c r="F29" s="223"/>
      <c r="G29" s="224" t="s">
        <v>110</v>
      </c>
      <c r="H29" s="225"/>
      <c r="I29" s="225"/>
      <c r="J29" s="225"/>
      <c r="K29" s="225"/>
      <c r="L29" s="226"/>
      <c r="M29" s="224">
        <v>4</v>
      </c>
      <c r="N29" s="225"/>
      <c r="O29" s="225"/>
      <c r="P29" s="225"/>
      <c r="Q29" s="225"/>
      <c r="R29" s="225"/>
      <c r="S29" s="225"/>
      <c r="T29" s="225"/>
      <c r="U29" s="225"/>
      <c r="V29" s="226"/>
    </row>
    <row r="30" spans="1:24">
      <c r="A30" s="1" t="s">
        <v>164</v>
      </c>
    </row>
    <row r="32" spans="1:24">
      <c r="A32" s="190" t="s">
        <v>12</v>
      </c>
      <c r="B32" s="190"/>
      <c r="C32" s="190"/>
      <c r="D32" s="190"/>
      <c r="E32" s="190"/>
      <c r="F32" s="190"/>
      <c r="G32" s="190"/>
      <c r="H32" s="190"/>
      <c r="I32" s="190"/>
      <c r="J32" s="190"/>
      <c r="K32" s="190"/>
      <c r="L32" s="190"/>
      <c r="M32" s="190"/>
      <c r="N32" s="190"/>
      <c r="O32" s="190"/>
      <c r="P32" s="190"/>
      <c r="Q32" s="190"/>
      <c r="R32" s="190"/>
      <c r="S32" s="190"/>
      <c r="T32" s="190"/>
      <c r="U32" s="190"/>
      <c r="V32" s="190"/>
    </row>
    <row r="33" spans="1:24">
      <c r="A33" s="190" t="s">
        <v>13</v>
      </c>
      <c r="B33" s="190"/>
      <c r="C33" s="190"/>
      <c r="D33" s="190"/>
      <c r="E33" s="190"/>
      <c r="F33" s="190"/>
      <c r="G33" s="190"/>
      <c r="H33" s="190"/>
      <c r="I33" s="190"/>
      <c r="J33" s="190"/>
      <c r="K33" s="190"/>
      <c r="L33" s="190"/>
      <c r="M33" s="190"/>
      <c r="N33" s="190"/>
      <c r="O33" s="190"/>
      <c r="P33" s="190"/>
      <c r="Q33" s="190"/>
      <c r="R33" s="190"/>
      <c r="S33" s="190"/>
      <c r="T33" s="190"/>
      <c r="U33" s="190"/>
      <c r="V33" s="190"/>
    </row>
    <row r="35" spans="1:24">
      <c r="A35" s="149" t="s">
        <v>14</v>
      </c>
      <c r="B35" s="150"/>
      <c r="C35" s="150"/>
      <c r="D35" s="150"/>
      <c r="E35" s="150"/>
      <c r="F35" s="150"/>
      <c r="G35" s="150"/>
      <c r="H35" s="150"/>
      <c r="I35" s="150"/>
      <c r="J35" s="150"/>
      <c r="K35" s="150"/>
      <c r="L35" s="150"/>
      <c r="M35" s="150"/>
      <c r="N35" s="150"/>
      <c r="O35" s="150"/>
      <c r="P35" s="150"/>
      <c r="Q35" s="150"/>
      <c r="R35" s="150"/>
      <c r="S35" s="150"/>
      <c r="T35" s="150"/>
      <c r="U35" s="150"/>
      <c r="V35" s="151"/>
    </row>
    <row r="36" spans="1:24">
      <c r="A36" s="20">
        <v>1</v>
      </c>
      <c r="B36" s="118" t="s">
        <v>15</v>
      </c>
      <c r="C36" s="119"/>
      <c r="D36" s="119"/>
      <c r="E36" s="119"/>
      <c r="F36" s="119"/>
      <c r="G36" s="119"/>
      <c r="H36" s="119"/>
      <c r="I36" s="119"/>
      <c r="J36" s="119"/>
      <c r="K36" s="119"/>
      <c r="L36" s="119"/>
      <c r="M36" s="119"/>
      <c r="N36" s="119"/>
      <c r="O36" s="119"/>
      <c r="P36" s="120"/>
      <c r="Q36" s="218" t="str">
        <f>A5</f>
        <v>SERVIÇOS DE RECEPCIONISTA (CBO 4221)</v>
      </c>
      <c r="R36" s="219"/>
      <c r="S36" s="219"/>
      <c r="T36" s="219"/>
      <c r="U36" s="219"/>
      <c r="V36" s="220"/>
    </row>
    <row r="37" spans="1:24">
      <c r="A37" s="20">
        <v>2</v>
      </c>
      <c r="B37" s="118" t="s">
        <v>118</v>
      </c>
      <c r="C37" s="119"/>
      <c r="D37" s="119"/>
      <c r="E37" s="119"/>
      <c r="F37" s="119"/>
      <c r="G37" s="119"/>
      <c r="H37" s="119"/>
      <c r="I37" s="119"/>
      <c r="J37" s="119"/>
      <c r="K37" s="119"/>
      <c r="L37" s="119"/>
      <c r="M37" s="119"/>
      <c r="N37" s="119"/>
      <c r="O37" s="119"/>
      <c r="P37" s="120"/>
      <c r="Q37" s="209">
        <v>1412</v>
      </c>
      <c r="R37" s="210"/>
      <c r="S37" s="210"/>
      <c r="T37" s="210"/>
      <c r="U37" s="210"/>
      <c r="V37" s="211"/>
    </row>
    <row r="38" spans="1:24">
      <c r="A38" s="20">
        <v>3</v>
      </c>
      <c r="B38" s="118" t="s">
        <v>124</v>
      </c>
      <c r="C38" s="119"/>
      <c r="D38" s="119"/>
      <c r="E38" s="119"/>
      <c r="F38" s="119"/>
      <c r="G38" s="119"/>
      <c r="H38" s="119"/>
      <c r="I38" s="119"/>
      <c r="J38" s="119"/>
      <c r="K38" s="119"/>
      <c r="L38" s="119"/>
      <c r="M38" s="119"/>
      <c r="N38" s="119"/>
      <c r="O38" s="119"/>
      <c r="P38" s="120"/>
      <c r="Q38" s="209">
        <v>1741.66</v>
      </c>
      <c r="R38" s="210"/>
      <c r="S38" s="210"/>
      <c r="T38" s="210"/>
      <c r="U38" s="210"/>
      <c r="V38" s="211"/>
      <c r="X38" s="1" t="s">
        <v>109</v>
      </c>
    </row>
    <row r="39" spans="1:24">
      <c r="A39" s="20" t="s">
        <v>122</v>
      </c>
      <c r="B39" s="118" t="s">
        <v>146</v>
      </c>
      <c r="C39" s="119"/>
      <c r="D39" s="119"/>
      <c r="E39" s="119"/>
      <c r="F39" s="119"/>
      <c r="G39" s="119"/>
      <c r="H39" s="119"/>
      <c r="I39" s="119"/>
      <c r="J39" s="119"/>
      <c r="K39" s="119"/>
      <c r="L39" s="119"/>
      <c r="M39" s="119"/>
      <c r="N39" s="119"/>
      <c r="O39" s="119"/>
      <c r="P39" s="120"/>
      <c r="Q39" s="209">
        <v>44</v>
      </c>
      <c r="R39" s="210"/>
      <c r="S39" s="210"/>
      <c r="T39" s="210"/>
      <c r="U39" s="210"/>
      <c r="V39" s="211"/>
    </row>
    <row r="40" spans="1:24">
      <c r="A40" s="20" t="s">
        <v>123</v>
      </c>
      <c r="B40" s="118" t="s">
        <v>147</v>
      </c>
      <c r="C40" s="119"/>
      <c r="D40" s="119"/>
      <c r="E40" s="119"/>
      <c r="F40" s="119"/>
      <c r="G40" s="119"/>
      <c r="H40" s="119"/>
      <c r="I40" s="119"/>
      <c r="J40" s="119"/>
      <c r="K40" s="119"/>
      <c r="L40" s="119"/>
      <c r="M40" s="119"/>
      <c r="N40" s="119"/>
      <c r="O40" s="119"/>
      <c r="P40" s="120"/>
      <c r="Q40" s="209">
        <v>220</v>
      </c>
      <c r="R40" s="210"/>
      <c r="S40" s="210"/>
      <c r="T40" s="210"/>
      <c r="U40" s="210"/>
      <c r="V40" s="211"/>
    </row>
    <row r="41" spans="1:24">
      <c r="A41" s="20">
        <v>4</v>
      </c>
      <c r="B41" s="118" t="s">
        <v>16</v>
      </c>
      <c r="C41" s="119"/>
      <c r="D41" s="119"/>
      <c r="E41" s="119"/>
      <c r="F41" s="119"/>
      <c r="G41" s="119"/>
      <c r="H41" s="119"/>
      <c r="I41" s="119"/>
      <c r="J41" s="119"/>
      <c r="K41" s="119"/>
      <c r="L41" s="119"/>
      <c r="M41" s="119"/>
      <c r="N41" s="119"/>
      <c r="O41" s="119"/>
      <c r="P41" s="120"/>
      <c r="Q41" s="252" t="s">
        <v>151</v>
      </c>
      <c r="R41" s="253"/>
      <c r="S41" s="253"/>
      <c r="T41" s="253"/>
      <c r="U41" s="253"/>
      <c r="V41" s="254"/>
    </row>
    <row r="42" spans="1:24">
      <c r="A42" s="20">
        <v>5</v>
      </c>
      <c r="B42" s="118" t="s">
        <v>17</v>
      </c>
      <c r="C42" s="119"/>
      <c r="D42" s="119"/>
      <c r="E42" s="119"/>
      <c r="F42" s="119"/>
      <c r="G42" s="119"/>
      <c r="H42" s="119"/>
      <c r="I42" s="119"/>
      <c r="J42" s="119"/>
      <c r="K42" s="119"/>
      <c r="L42" s="119"/>
      <c r="M42" s="119"/>
      <c r="N42" s="119"/>
      <c r="O42" s="119"/>
      <c r="P42" s="120"/>
      <c r="Q42" s="212" t="s">
        <v>117</v>
      </c>
      <c r="R42" s="213"/>
      <c r="S42" s="213"/>
      <c r="T42" s="213"/>
      <c r="U42" s="213"/>
      <c r="V42" s="214"/>
    </row>
    <row r="43" spans="1:24" ht="15.75" customHeight="1">
      <c r="A43" s="2"/>
      <c r="B43" s="215" t="s">
        <v>148</v>
      </c>
      <c r="C43" s="216"/>
      <c r="D43" s="216"/>
      <c r="E43" s="216"/>
      <c r="F43" s="216"/>
      <c r="G43" s="216"/>
      <c r="H43" s="216"/>
      <c r="I43" s="216"/>
      <c r="J43" s="216"/>
      <c r="K43" s="216"/>
      <c r="L43" s="216"/>
      <c r="M43" s="216"/>
      <c r="N43" s="216"/>
      <c r="O43" s="216"/>
      <c r="P43" s="216"/>
      <c r="Q43" s="216"/>
      <c r="R43" s="216"/>
      <c r="S43" s="216"/>
      <c r="T43" s="216"/>
      <c r="U43" s="216"/>
      <c r="V43" s="216"/>
    </row>
    <row r="45" spans="1:24">
      <c r="A45" s="217" t="s">
        <v>18</v>
      </c>
      <c r="B45" s="217"/>
      <c r="C45" s="217"/>
      <c r="D45" s="217"/>
      <c r="E45" s="217"/>
      <c r="F45" s="217"/>
      <c r="G45" s="217"/>
      <c r="H45" s="217"/>
      <c r="I45" s="217"/>
      <c r="J45" s="217"/>
      <c r="K45" s="217"/>
      <c r="L45" s="217"/>
      <c r="M45" s="217"/>
      <c r="N45" s="217"/>
      <c r="O45" s="217"/>
      <c r="P45" s="217"/>
      <c r="Q45" s="217"/>
      <c r="R45" s="217"/>
      <c r="S45" s="217"/>
      <c r="T45" s="217"/>
      <c r="U45" s="217"/>
      <c r="V45" s="217"/>
    </row>
    <row r="46" spans="1:24">
      <c r="A46" s="72"/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</row>
    <row r="47" spans="1:24">
      <c r="A47" s="67">
        <v>1</v>
      </c>
      <c r="B47" s="107" t="s">
        <v>19</v>
      </c>
      <c r="C47" s="108"/>
      <c r="D47" s="108"/>
      <c r="E47" s="108"/>
      <c r="F47" s="108"/>
      <c r="G47" s="108"/>
      <c r="H47" s="108"/>
      <c r="I47" s="108"/>
      <c r="J47" s="108"/>
      <c r="K47" s="108"/>
      <c r="L47" s="108"/>
      <c r="M47" s="108"/>
      <c r="N47" s="108"/>
      <c r="O47" s="108"/>
      <c r="P47" s="109"/>
      <c r="Q47" s="149" t="s">
        <v>20</v>
      </c>
      <c r="R47" s="178"/>
      <c r="S47" s="178"/>
      <c r="T47" s="178"/>
      <c r="U47" s="179"/>
      <c r="V47" s="67" t="s">
        <v>21</v>
      </c>
    </row>
    <row r="48" spans="1:24" ht="15.75" customHeight="1">
      <c r="A48" s="20" t="s">
        <v>0</v>
      </c>
      <c r="B48" s="146" t="s">
        <v>177</v>
      </c>
      <c r="C48" s="147"/>
      <c r="D48" s="147"/>
      <c r="E48" s="147"/>
      <c r="F48" s="147"/>
      <c r="G48" s="147"/>
      <c r="H48" s="147"/>
      <c r="I48" s="147"/>
      <c r="J48" s="147"/>
      <c r="K48" s="147"/>
      <c r="L48" s="147"/>
      <c r="M48" s="147"/>
      <c r="N48" s="147"/>
      <c r="O48" s="147"/>
      <c r="P48" s="148"/>
      <c r="Q48" s="205"/>
      <c r="R48" s="174"/>
      <c r="S48" s="174"/>
      <c r="T48" s="174"/>
      <c r="U48" s="176"/>
      <c r="V48" s="34">
        <f>Q38/44*40</f>
        <v>1583.3272727272729</v>
      </c>
    </row>
    <row r="49" spans="1:22">
      <c r="A49" s="15" t="s">
        <v>2</v>
      </c>
      <c r="B49" s="194" t="s">
        <v>135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206">
        <v>0</v>
      </c>
      <c r="R49" s="207"/>
      <c r="S49" s="207"/>
      <c r="T49" s="207"/>
      <c r="U49" s="208"/>
      <c r="V49" s="34">
        <f>Q37*Q49</f>
        <v>0</v>
      </c>
    </row>
    <row r="50" spans="1:22">
      <c r="A50" s="15" t="s">
        <v>4</v>
      </c>
      <c r="B50" s="194" t="s">
        <v>152</v>
      </c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6">
        <v>0</v>
      </c>
      <c r="R50" s="197"/>
      <c r="S50" s="197"/>
      <c r="T50" s="197"/>
      <c r="U50" s="198"/>
      <c r="V50" s="62">
        <f>(V48/220*180)*Q50%</f>
        <v>0</v>
      </c>
    </row>
    <row r="51" spans="1:22">
      <c r="A51" s="28"/>
      <c r="B51" s="113" t="s">
        <v>27</v>
      </c>
      <c r="C51" s="199"/>
      <c r="D51" s="199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30">
        <f>V48+V50</f>
        <v>1583.3272727272729</v>
      </c>
    </row>
    <row r="52" spans="1:22">
      <c r="A52" s="15"/>
      <c r="B52" s="147"/>
      <c r="C52" s="147"/>
      <c r="D52" s="147"/>
      <c r="E52" s="147"/>
      <c r="F52" s="147"/>
      <c r="G52" s="147"/>
      <c r="H52" s="147"/>
      <c r="I52" s="147"/>
      <c r="J52" s="147"/>
      <c r="K52" s="147"/>
      <c r="L52" s="147"/>
      <c r="M52" s="147"/>
      <c r="N52" s="147"/>
      <c r="O52" s="147"/>
      <c r="P52" s="148"/>
      <c r="Q52" s="200"/>
      <c r="R52" s="201"/>
      <c r="S52" s="201"/>
      <c r="T52" s="201"/>
      <c r="U52" s="202"/>
      <c r="V52" s="16"/>
    </row>
    <row r="53" spans="1:22">
      <c r="A53" s="29"/>
      <c r="B53" s="203" t="s">
        <v>91</v>
      </c>
      <c r="C53" s="204"/>
      <c r="D53" s="204"/>
      <c r="E53" s="204"/>
      <c r="F53" s="204"/>
      <c r="G53" s="204"/>
      <c r="H53" s="204"/>
      <c r="I53" s="204"/>
      <c r="J53" s="204"/>
      <c r="K53" s="204"/>
      <c r="L53" s="204"/>
      <c r="M53" s="204"/>
      <c r="N53" s="204"/>
      <c r="O53" s="204"/>
      <c r="P53" s="204"/>
      <c r="Q53" s="204"/>
      <c r="R53" s="204"/>
      <c r="S53" s="204"/>
      <c r="T53" s="204"/>
      <c r="U53" s="204"/>
      <c r="V53" s="30">
        <f>V51+V52</f>
        <v>1583.3272727272729</v>
      </c>
    </row>
    <row r="54" spans="1:22">
      <c r="A54" s="21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3"/>
    </row>
    <row r="55" spans="1:22"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6"/>
    </row>
    <row r="56" spans="1:22">
      <c r="A56" s="190" t="s">
        <v>28</v>
      </c>
      <c r="B56" s="190"/>
      <c r="C56" s="190"/>
      <c r="D56" s="190"/>
      <c r="E56" s="190"/>
      <c r="F56" s="190"/>
      <c r="G56" s="190"/>
      <c r="H56" s="190"/>
      <c r="I56" s="190"/>
      <c r="J56" s="190"/>
      <c r="K56" s="190"/>
      <c r="L56" s="190"/>
      <c r="M56" s="190"/>
      <c r="N56" s="190"/>
      <c r="O56" s="190"/>
      <c r="P56" s="190"/>
      <c r="Q56" s="190"/>
      <c r="R56" s="190"/>
      <c r="S56" s="190"/>
      <c r="T56" s="190"/>
      <c r="U56" s="190"/>
      <c r="V56" s="190"/>
    </row>
    <row r="58" spans="1:22">
      <c r="A58" s="67">
        <v>2</v>
      </c>
      <c r="B58" s="107" t="s">
        <v>29</v>
      </c>
      <c r="C58" s="108"/>
      <c r="D58" s="108"/>
      <c r="E58" s="108"/>
      <c r="F58" s="108"/>
      <c r="G58" s="108"/>
      <c r="H58" s="108"/>
      <c r="I58" s="108"/>
      <c r="J58" s="108"/>
      <c r="K58" s="108"/>
      <c r="L58" s="108"/>
      <c r="M58" s="108"/>
      <c r="N58" s="108"/>
      <c r="O58" s="108"/>
      <c r="P58" s="108"/>
      <c r="Q58" s="108"/>
      <c r="R58" s="108"/>
      <c r="S58" s="108"/>
      <c r="T58" s="108"/>
      <c r="U58" s="109"/>
      <c r="V58" s="67" t="s">
        <v>21</v>
      </c>
    </row>
    <row r="59" spans="1:22" s="10" customFormat="1" ht="18" customHeight="1">
      <c r="A59" s="12" t="s">
        <v>109</v>
      </c>
      <c r="B59" s="118" t="s">
        <v>109</v>
      </c>
      <c r="C59" s="152"/>
      <c r="D59" s="152"/>
      <c r="E59" s="152"/>
      <c r="F59" s="152"/>
      <c r="G59" s="152"/>
      <c r="H59" s="152"/>
      <c r="I59" s="152"/>
      <c r="J59" s="152"/>
      <c r="K59" s="152"/>
      <c r="L59" s="152"/>
      <c r="M59" s="152"/>
      <c r="N59" s="152"/>
      <c r="O59" s="152"/>
      <c r="P59" s="40" t="s">
        <v>109</v>
      </c>
      <c r="Q59" s="41" t="s">
        <v>109</v>
      </c>
      <c r="R59" s="40" t="s">
        <v>109</v>
      </c>
      <c r="S59" s="41" t="s">
        <v>109</v>
      </c>
      <c r="T59" s="64"/>
      <c r="U59" s="69"/>
      <c r="V59" s="42" t="s">
        <v>109</v>
      </c>
    </row>
    <row r="60" spans="1:22" s="10" customFormat="1">
      <c r="A60" s="12" t="s">
        <v>109</v>
      </c>
      <c r="B60" s="118" t="s">
        <v>109</v>
      </c>
      <c r="C60" s="152"/>
      <c r="D60" s="152"/>
      <c r="E60" s="152"/>
      <c r="F60" s="152"/>
      <c r="G60" s="152"/>
      <c r="H60" s="152"/>
      <c r="I60" s="152"/>
      <c r="J60" s="152"/>
      <c r="K60" s="152"/>
      <c r="L60" s="152"/>
      <c r="M60" s="152"/>
      <c r="N60" s="152"/>
      <c r="O60" s="152"/>
      <c r="P60" s="152"/>
      <c r="Q60" s="152"/>
      <c r="R60" s="152"/>
      <c r="S60" s="152"/>
      <c r="T60" s="152"/>
      <c r="U60" s="172"/>
      <c r="V60" s="43" t="s">
        <v>109</v>
      </c>
    </row>
    <row r="61" spans="1:22" ht="15.75" customHeight="1">
      <c r="A61" s="12" t="s">
        <v>0</v>
      </c>
      <c r="B61" s="118" t="s">
        <v>180</v>
      </c>
      <c r="C61" s="152"/>
      <c r="D61" s="152"/>
      <c r="E61" s="152"/>
      <c r="F61" s="152"/>
      <c r="G61" s="152"/>
      <c r="H61" s="152"/>
      <c r="I61" s="152"/>
      <c r="J61" s="152"/>
      <c r="K61" s="152"/>
      <c r="L61" s="152"/>
      <c r="M61" s="152"/>
      <c r="N61" s="152"/>
      <c r="O61" s="152"/>
      <c r="P61" s="40" t="s">
        <v>178</v>
      </c>
      <c r="Q61" s="41">
        <v>22</v>
      </c>
      <c r="R61" s="40" t="s">
        <v>179</v>
      </c>
      <c r="S61" s="41">
        <v>19.18</v>
      </c>
      <c r="T61" s="100"/>
      <c r="U61" s="101"/>
      <c r="V61" s="44">
        <f>Q61*S61</f>
        <v>421.96</v>
      </c>
    </row>
    <row r="62" spans="1:22" s="3" customFormat="1" ht="15.75" customHeight="1">
      <c r="A62" s="19" t="s">
        <v>109</v>
      </c>
      <c r="B62" s="118" t="s">
        <v>109</v>
      </c>
      <c r="C62" s="152"/>
      <c r="D62" s="152"/>
      <c r="E62" s="152"/>
      <c r="F62" s="152"/>
      <c r="G62" s="152"/>
      <c r="H62" s="152"/>
      <c r="I62" s="152"/>
      <c r="J62" s="152"/>
      <c r="K62" s="152"/>
      <c r="L62" s="152"/>
      <c r="M62" s="152"/>
      <c r="N62" s="152"/>
      <c r="O62" s="152"/>
      <c r="P62" s="40" t="s">
        <v>109</v>
      </c>
      <c r="Q62" s="41" t="s">
        <v>109</v>
      </c>
      <c r="R62" s="40" t="s">
        <v>109</v>
      </c>
      <c r="S62" s="41" t="s">
        <v>109</v>
      </c>
      <c r="T62" s="64"/>
      <c r="U62" s="69"/>
      <c r="V62" s="35" t="s">
        <v>109</v>
      </c>
    </row>
    <row r="63" spans="1:22">
      <c r="A63" s="12" t="s">
        <v>109</v>
      </c>
      <c r="B63" s="118" t="s">
        <v>109</v>
      </c>
      <c r="C63" s="119"/>
      <c r="D63" s="119"/>
      <c r="E63" s="119"/>
      <c r="F63" s="119"/>
      <c r="G63" s="119"/>
      <c r="H63" s="119"/>
      <c r="I63" s="119"/>
      <c r="J63" s="119"/>
      <c r="K63" s="119"/>
      <c r="L63" s="119"/>
      <c r="M63" s="119"/>
      <c r="N63" s="119"/>
      <c r="O63" s="119"/>
      <c r="P63" s="119"/>
      <c r="Q63" s="119"/>
      <c r="R63" s="119"/>
      <c r="S63" s="119"/>
      <c r="T63" s="119"/>
      <c r="U63" s="120"/>
      <c r="V63" s="45" t="s">
        <v>109</v>
      </c>
    </row>
    <row r="64" spans="1:22">
      <c r="A64" s="127" t="s">
        <v>31</v>
      </c>
      <c r="B64" s="128"/>
      <c r="C64" s="128"/>
      <c r="D64" s="128"/>
      <c r="E64" s="128"/>
      <c r="F64" s="128"/>
      <c r="G64" s="128"/>
      <c r="H64" s="128"/>
      <c r="I64" s="128"/>
      <c r="J64" s="128"/>
      <c r="K64" s="128"/>
      <c r="L64" s="128"/>
      <c r="M64" s="128"/>
      <c r="N64" s="128"/>
      <c r="O64" s="128"/>
      <c r="P64" s="128"/>
      <c r="Q64" s="128"/>
      <c r="R64" s="128"/>
      <c r="S64" s="128"/>
      <c r="T64" s="128"/>
      <c r="U64" s="129"/>
      <c r="V64" s="46">
        <f>SUM(V59:V63)</f>
        <v>421.96</v>
      </c>
    </row>
    <row r="65" spans="1:22" s="13" customFormat="1">
      <c r="A65" s="26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7"/>
    </row>
    <row r="66" spans="1:22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</row>
    <row r="67" spans="1:22">
      <c r="A67" s="191" t="s">
        <v>32</v>
      </c>
      <c r="B67" s="191"/>
      <c r="C67" s="191"/>
      <c r="D67" s="191"/>
      <c r="E67" s="191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</row>
    <row r="68" spans="1:22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</row>
    <row r="69" spans="1:22">
      <c r="A69" s="47">
        <v>3</v>
      </c>
      <c r="B69" s="127" t="s">
        <v>33</v>
      </c>
      <c r="C69" s="128"/>
      <c r="D69" s="128"/>
      <c r="E69" s="128"/>
      <c r="F69" s="128"/>
      <c r="G69" s="128"/>
      <c r="H69" s="128"/>
      <c r="I69" s="128"/>
      <c r="J69" s="128"/>
      <c r="K69" s="128"/>
      <c r="L69" s="128"/>
      <c r="M69" s="128"/>
      <c r="N69" s="128"/>
      <c r="O69" s="128"/>
      <c r="P69" s="128"/>
      <c r="Q69" s="128"/>
      <c r="R69" s="128"/>
      <c r="S69" s="128"/>
      <c r="T69" s="128"/>
      <c r="U69" s="129"/>
      <c r="V69" s="47" t="s">
        <v>21</v>
      </c>
    </row>
    <row r="70" spans="1:22" s="9" customFormat="1">
      <c r="A70" s="19" t="s">
        <v>142</v>
      </c>
      <c r="B70" s="165" t="s">
        <v>120</v>
      </c>
      <c r="C70" s="192"/>
      <c r="D70" s="192"/>
      <c r="E70" s="192"/>
      <c r="F70" s="192"/>
      <c r="G70" s="192"/>
      <c r="H70" s="192"/>
      <c r="I70" s="192"/>
      <c r="J70" s="192"/>
      <c r="K70" s="192"/>
      <c r="L70" s="192"/>
      <c r="M70" s="192"/>
      <c r="N70" s="192"/>
      <c r="O70" s="192"/>
      <c r="P70" s="192"/>
      <c r="Q70" s="192"/>
      <c r="R70" s="192"/>
      <c r="S70" s="192"/>
      <c r="T70" s="192"/>
      <c r="U70" s="193"/>
      <c r="V70" s="35">
        <v>0</v>
      </c>
    </row>
    <row r="71" spans="1:22" s="9" customFormat="1">
      <c r="A71" s="19" t="s">
        <v>143</v>
      </c>
      <c r="B71" s="165" t="s">
        <v>139</v>
      </c>
      <c r="C71" s="192"/>
      <c r="D71" s="192"/>
      <c r="E71" s="192"/>
      <c r="F71" s="192"/>
      <c r="G71" s="192"/>
      <c r="H71" s="192"/>
      <c r="I71" s="192"/>
      <c r="J71" s="192"/>
      <c r="K71" s="192"/>
      <c r="L71" s="192"/>
      <c r="M71" s="192"/>
      <c r="N71" s="192"/>
      <c r="O71" s="192"/>
      <c r="P71" s="192"/>
      <c r="Q71" s="192"/>
      <c r="R71" s="192"/>
      <c r="S71" s="192"/>
      <c r="T71" s="192"/>
      <c r="U71" s="193"/>
      <c r="V71" s="35">
        <v>0</v>
      </c>
    </row>
    <row r="72" spans="1:22" s="9" customFormat="1" ht="15.75" customHeight="1">
      <c r="A72" s="18" t="s">
        <v>109</v>
      </c>
      <c r="B72" s="183" t="s">
        <v>144</v>
      </c>
      <c r="C72" s="184"/>
      <c r="D72" s="184"/>
      <c r="E72" s="184"/>
      <c r="F72" s="184"/>
      <c r="G72" s="184"/>
      <c r="H72" s="184"/>
      <c r="I72" s="184"/>
      <c r="J72" s="184"/>
      <c r="K72" s="184"/>
      <c r="L72" s="184"/>
      <c r="M72" s="184"/>
      <c r="N72" s="184"/>
      <c r="O72" s="184"/>
      <c r="P72" s="184"/>
      <c r="Q72" s="184"/>
      <c r="R72" s="184"/>
      <c r="S72" s="184"/>
      <c r="T72" s="184"/>
      <c r="U72" s="185"/>
      <c r="V72" s="36"/>
    </row>
    <row r="73" spans="1:22" s="9" customFormat="1">
      <c r="A73" s="18"/>
      <c r="B73" s="183" t="s">
        <v>145</v>
      </c>
      <c r="C73" s="184"/>
      <c r="D73" s="184"/>
      <c r="E73" s="184"/>
      <c r="F73" s="184"/>
      <c r="G73" s="184"/>
      <c r="H73" s="184"/>
      <c r="I73" s="184"/>
      <c r="J73" s="184"/>
      <c r="K73" s="184"/>
      <c r="L73" s="184"/>
      <c r="M73" s="184"/>
      <c r="N73" s="184"/>
      <c r="O73" s="184"/>
      <c r="P73" s="184"/>
      <c r="Q73" s="184"/>
      <c r="R73" s="184"/>
      <c r="S73" s="184"/>
      <c r="T73" s="184"/>
      <c r="U73" s="185"/>
      <c r="V73" s="61"/>
    </row>
    <row r="74" spans="1:22" s="9" customFormat="1">
      <c r="A74" s="18" t="s">
        <v>109</v>
      </c>
      <c r="B74" s="183"/>
      <c r="C74" s="184"/>
      <c r="D74" s="184"/>
      <c r="E74" s="184"/>
      <c r="F74" s="184"/>
      <c r="G74" s="184"/>
      <c r="H74" s="184"/>
      <c r="I74" s="184"/>
      <c r="J74" s="184"/>
      <c r="K74" s="184"/>
      <c r="L74" s="184"/>
      <c r="M74" s="184"/>
      <c r="N74" s="184"/>
      <c r="O74" s="184"/>
      <c r="P74" s="184"/>
      <c r="Q74" s="184"/>
      <c r="R74" s="184"/>
      <c r="S74" s="184"/>
      <c r="T74" s="184"/>
      <c r="U74" s="185"/>
      <c r="V74" s="36"/>
    </row>
    <row r="75" spans="1:22">
      <c r="A75" s="107" t="s">
        <v>34</v>
      </c>
      <c r="B75" s="108"/>
      <c r="C75" s="108"/>
      <c r="D75" s="108"/>
      <c r="E75" s="108"/>
      <c r="F75" s="108"/>
      <c r="G75" s="108"/>
      <c r="H75" s="108"/>
      <c r="I75" s="108"/>
      <c r="J75" s="108"/>
      <c r="K75" s="108"/>
      <c r="L75" s="108"/>
      <c r="M75" s="108"/>
      <c r="N75" s="108"/>
      <c r="O75" s="108"/>
      <c r="P75" s="108"/>
      <c r="Q75" s="108"/>
      <c r="R75" s="108"/>
      <c r="S75" s="108"/>
      <c r="T75" s="108"/>
      <c r="U75" s="109"/>
      <c r="V75" s="30">
        <f>SUM(V70:V74)</f>
        <v>0</v>
      </c>
    </row>
    <row r="76" spans="1:22" s="13" customFormat="1">
      <c r="A76" s="26"/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7"/>
    </row>
    <row r="78" spans="1:22">
      <c r="A78" s="190" t="s">
        <v>35</v>
      </c>
      <c r="B78" s="190"/>
      <c r="C78" s="190"/>
      <c r="D78" s="190"/>
      <c r="E78" s="190"/>
      <c r="F78" s="190"/>
      <c r="G78" s="190"/>
      <c r="H78" s="190"/>
      <c r="I78" s="190"/>
      <c r="J78" s="190"/>
      <c r="K78" s="190"/>
      <c r="L78" s="190"/>
      <c r="M78" s="190"/>
      <c r="N78" s="190"/>
      <c r="O78" s="190"/>
      <c r="P78" s="190"/>
      <c r="Q78" s="190"/>
      <c r="R78" s="190"/>
      <c r="S78" s="190"/>
      <c r="T78" s="190"/>
      <c r="U78" s="190"/>
      <c r="V78" s="190"/>
    </row>
    <row r="80" spans="1:22">
      <c r="A80" s="163" t="s">
        <v>36</v>
      </c>
      <c r="B80" s="163"/>
      <c r="C80" s="163"/>
      <c r="D80" s="163"/>
      <c r="E80" s="163"/>
      <c r="F80" s="163"/>
      <c r="G80" s="163"/>
      <c r="H80" s="163"/>
      <c r="I80" s="163"/>
      <c r="J80" s="163"/>
      <c r="K80" s="163"/>
      <c r="L80" s="163"/>
      <c r="M80" s="163"/>
      <c r="N80" s="163"/>
      <c r="O80" s="163"/>
      <c r="P80" s="163"/>
      <c r="Q80" s="163"/>
      <c r="R80" s="163"/>
      <c r="S80" s="163"/>
      <c r="T80" s="163"/>
      <c r="U80" s="163"/>
      <c r="V80" s="163"/>
    </row>
    <row r="81" spans="1:22">
      <c r="A81" s="67" t="s">
        <v>37</v>
      </c>
      <c r="B81" s="149" t="s">
        <v>38</v>
      </c>
      <c r="C81" s="150"/>
      <c r="D81" s="150"/>
      <c r="E81" s="150"/>
      <c r="F81" s="150"/>
      <c r="G81" s="150"/>
      <c r="H81" s="150"/>
      <c r="I81" s="150"/>
      <c r="J81" s="150"/>
      <c r="K81" s="150"/>
      <c r="L81" s="150"/>
      <c r="M81" s="150"/>
      <c r="N81" s="150"/>
      <c r="O81" s="150"/>
      <c r="P81" s="151"/>
      <c r="Q81" s="149" t="s">
        <v>20</v>
      </c>
      <c r="R81" s="178"/>
      <c r="S81" s="178"/>
      <c r="T81" s="178"/>
      <c r="U81" s="179"/>
      <c r="V81" s="31" t="s">
        <v>21</v>
      </c>
    </row>
    <row r="82" spans="1:22">
      <c r="A82" s="20" t="s">
        <v>0</v>
      </c>
      <c r="B82" s="146" t="s">
        <v>39</v>
      </c>
      <c r="C82" s="147"/>
      <c r="D82" s="147"/>
      <c r="E82" s="147"/>
      <c r="F82" s="147"/>
      <c r="G82" s="147"/>
      <c r="H82" s="147"/>
      <c r="I82" s="147"/>
      <c r="J82" s="147"/>
      <c r="K82" s="147"/>
      <c r="L82" s="147"/>
      <c r="M82" s="147"/>
      <c r="N82" s="147"/>
      <c r="O82" s="147"/>
      <c r="P82" s="148"/>
      <c r="Q82" s="180">
        <v>0.2</v>
      </c>
      <c r="R82" s="181"/>
      <c r="S82" s="181"/>
      <c r="T82" s="181"/>
      <c r="U82" s="182"/>
      <c r="V82" s="34">
        <f>Q82*V53</f>
        <v>316.66545454545462</v>
      </c>
    </row>
    <row r="83" spans="1:22">
      <c r="A83" s="20" t="s">
        <v>2</v>
      </c>
      <c r="B83" s="146" t="s">
        <v>40</v>
      </c>
      <c r="C83" s="147"/>
      <c r="D83" s="147"/>
      <c r="E83" s="147"/>
      <c r="F83" s="147"/>
      <c r="G83" s="147"/>
      <c r="H83" s="147"/>
      <c r="I83" s="147"/>
      <c r="J83" s="147"/>
      <c r="K83" s="147"/>
      <c r="L83" s="147"/>
      <c r="M83" s="147"/>
      <c r="N83" s="147"/>
      <c r="O83" s="147"/>
      <c r="P83" s="148"/>
      <c r="Q83" s="189">
        <v>1.4999999999999999E-2</v>
      </c>
      <c r="R83" s="181"/>
      <c r="S83" s="181"/>
      <c r="T83" s="181"/>
      <c r="U83" s="182"/>
      <c r="V83" s="34">
        <f>Q83*V53</f>
        <v>23.749909090909092</v>
      </c>
    </row>
    <row r="84" spans="1:22">
      <c r="A84" s="20" t="s">
        <v>4</v>
      </c>
      <c r="B84" s="146" t="s">
        <v>41</v>
      </c>
      <c r="C84" s="147"/>
      <c r="D84" s="147"/>
      <c r="E84" s="147"/>
      <c r="F84" s="147"/>
      <c r="G84" s="147"/>
      <c r="H84" s="147"/>
      <c r="I84" s="147"/>
      <c r="J84" s="147"/>
      <c r="K84" s="147"/>
      <c r="L84" s="147"/>
      <c r="M84" s="147"/>
      <c r="N84" s="147"/>
      <c r="O84" s="147"/>
      <c r="P84" s="148"/>
      <c r="Q84" s="180">
        <v>0.01</v>
      </c>
      <c r="R84" s="181"/>
      <c r="S84" s="181"/>
      <c r="T84" s="181"/>
      <c r="U84" s="182"/>
      <c r="V84" s="34">
        <f>Q84*V53</f>
        <v>15.83327272727273</v>
      </c>
    </row>
    <row r="85" spans="1:22">
      <c r="A85" s="7" t="s">
        <v>22</v>
      </c>
      <c r="B85" s="146" t="s">
        <v>42</v>
      </c>
      <c r="C85" s="147"/>
      <c r="D85" s="147"/>
      <c r="E85" s="147"/>
      <c r="F85" s="147"/>
      <c r="G85" s="147"/>
      <c r="H85" s="147"/>
      <c r="I85" s="147"/>
      <c r="J85" s="147"/>
      <c r="K85" s="147"/>
      <c r="L85" s="147"/>
      <c r="M85" s="147"/>
      <c r="N85" s="147"/>
      <c r="O85" s="147"/>
      <c r="P85" s="148"/>
      <c r="Q85" s="189">
        <v>2E-3</v>
      </c>
      <c r="R85" s="181"/>
      <c r="S85" s="181"/>
      <c r="T85" s="181"/>
      <c r="U85" s="182"/>
      <c r="V85" s="34">
        <f>Q85*V53</f>
        <v>3.1666545454545458</v>
      </c>
    </row>
    <row r="86" spans="1:22">
      <c r="A86" s="7" t="s">
        <v>23</v>
      </c>
      <c r="B86" s="146" t="s">
        <v>43</v>
      </c>
      <c r="C86" s="147"/>
      <c r="D86" s="147"/>
      <c r="E86" s="147"/>
      <c r="F86" s="147"/>
      <c r="G86" s="147"/>
      <c r="H86" s="147"/>
      <c r="I86" s="147"/>
      <c r="J86" s="147"/>
      <c r="K86" s="147"/>
      <c r="L86" s="147"/>
      <c r="M86" s="147"/>
      <c r="N86" s="147"/>
      <c r="O86" s="147"/>
      <c r="P86" s="148"/>
      <c r="Q86" s="189">
        <v>2.5000000000000001E-2</v>
      </c>
      <c r="R86" s="181"/>
      <c r="S86" s="181"/>
      <c r="T86" s="181"/>
      <c r="U86" s="182"/>
      <c r="V86" s="34">
        <f>Q86*V53</f>
        <v>39.583181818181828</v>
      </c>
    </row>
    <row r="87" spans="1:22">
      <c r="A87" s="20" t="s">
        <v>24</v>
      </c>
      <c r="B87" s="146" t="s">
        <v>44</v>
      </c>
      <c r="C87" s="147"/>
      <c r="D87" s="147"/>
      <c r="E87" s="147"/>
      <c r="F87" s="147"/>
      <c r="G87" s="147"/>
      <c r="H87" s="147"/>
      <c r="I87" s="147"/>
      <c r="J87" s="147"/>
      <c r="K87" s="147"/>
      <c r="L87" s="147"/>
      <c r="M87" s="147"/>
      <c r="N87" s="147"/>
      <c r="O87" s="147"/>
      <c r="P87" s="148"/>
      <c r="Q87" s="180">
        <v>0.08</v>
      </c>
      <c r="R87" s="181"/>
      <c r="S87" s="181"/>
      <c r="T87" s="181"/>
      <c r="U87" s="182"/>
      <c r="V87" s="34">
        <f>Q87*V53</f>
        <v>126.66618181818184</v>
      </c>
    </row>
    <row r="88" spans="1:22" s="9" customFormat="1" ht="102.75" customHeight="1">
      <c r="A88" s="18" t="s">
        <v>25</v>
      </c>
      <c r="B88" s="183" t="s">
        <v>119</v>
      </c>
      <c r="C88" s="184"/>
      <c r="D88" s="184"/>
      <c r="E88" s="184"/>
      <c r="F88" s="184"/>
      <c r="G88" s="184"/>
      <c r="H88" s="184"/>
      <c r="I88" s="184"/>
      <c r="J88" s="184"/>
      <c r="K88" s="184"/>
      <c r="L88" s="184"/>
      <c r="M88" s="184"/>
      <c r="N88" s="184"/>
      <c r="O88" s="184"/>
      <c r="P88" s="185"/>
      <c r="Q88" s="186">
        <v>0.03</v>
      </c>
      <c r="R88" s="187"/>
      <c r="S88" s="187"/>
      <c r="T88" s="187"/>
      <c r="U88" s="188"/>
      <c r="V88" s="37">
        <f>Q88*V53</f>
        <v>47.499818181818185</v>
      </c>
    </row>
    <row r="89" spans="1:22">
      <c r="A89" s="8" t="s">
        <v>26</v>
      </c>
      <c r="B89" s="146" t="s">
        <v>45</v>
      </c>
      <c r="C89" s="147"/>
      <c r="D89" s="147"/>
      <c r="E89" s="147"/>
      <c r="F89" s="147"/>
      <c r="G89" s="147"/>
      <c r="H89" s="147"/>
      <c r="I89" s="147"/>
      <c r="J89" s="147"/>
      <c r="K89" s="147"/>
      <c r="L89" s="147"/>
      <c r="M89" s="147"/>
      <c r="N89" s="147"/>
      <c r="O89" s="147"/>
      <c r="P89" s="148"/>
      <c r="Q89" s="189">
        <v>6.0000000000000001E-3</v>
      </c>
      <c r="R89" s="181"/>
      <c r="S89" s="181"/>
      <c r="T89" s="181"/>
      <c r="U89" s="182"/>
      <c r="V89" s="34">
        <f>Q89*V53</f>
        <v>9.4999636363636384</v>
      </c>
    </row>
    <row r="90" spans="1:22">
      <c r="A90" s="107" t="s">
        <v>46</v>
      </c>
      <c r="B90" s="108"/>
      <c r="C90" s="108"/>
      <c r="D90" s="108"/>
      <c r="E90" s="108"/>
      <c r="F90" s="108"/>
      <c r="G90" s="108"/>
      <c r="H90" s="108"/>
      <c r="I90" s="108"/>
      <c r="J90" s="108"/>
      <c r="K90" s="108"/>
      <c r="L90" s="108"/>
      <c r="M90" s="108"/>
      <c r="N90" s="108"/>
      <c r="O90" s="108"/>
      <c r="P90" s="109"/>
      <c r="Q90" s="177">
        <f>SUM(Q82:Q89)</f>
        <v>0.3680000000000001</v>
      </c>
      <c r="R90" s="178"/>
      <c r="S90" s="178"/>
      <c r="T90" s="178"/>
      <c r="U90" s="179"/>
      <c r="V90" s="25">
        <f>SUM(V82:V89)</f>
        <v>582.66443636363658</v>
      </c>
    </row>
    <row r="92" spans="1:22">
      <c r="A92" s="163" t="s">
        <v>47</v>
      </c>
      <c r="B92" s="163"/>
      <c r="C92" s="163"/>
      <c r="D92" s="163"/>
      <c r="E92" s="163"/>
      <c r="F92" s="163"/>
      <c r="G92" s="163"/>
      <c r="H92" s="163"/>
      <c r="I92" s="163"/>
      <c r="J92" s="163"/>
      <c r="K92" s="163"/>
      <c r="L92" s="163"/>
      <c r="M92" s="163"/>
      <c r="N92" s="163"/>
      <c r="O92" s="163"/>
      <c r="P92" s="163"/>
      <c r="Q92" s="163"/>
      <c r="R92" s="163"/>
      <c r="S92" s="163"/>
      <c r="T92" s="163"/>
      <c r="U92" s="163"/>
      <c r="V92" s="163"/>
    </row>
    <row r="93" spans="1:22">
      <c r="A93" s="67" t="s">
        <v>48</v>
      </c>
      <c r="B93" s="107" t="s">
        <v>49</v>
      </c>
      <c r="C93" s="108"/>
      <c r="D93" s="108"/>
      <c r="E93" s="108"/>
      <c r="F93" s="108"/>
      <c r="G93" s="108"/>
      <c r="H93" s="108"/>
      <c r="I93" s="108"/>
      <c r="J93" s="108"/>
      <c r="K93" s="108"/>
      <c r="L93" s="108"/>
      <c r="M93" s="108"/>
      <c r="N93" s="108"/>
      <c r="O93" s="108"/>
      <c r="P93" s="108"/>
      <c r="Q93" s="108"/>
      <c r="R93" s="108"/>
      <c r="S93" s="108"/>
      <c r="T93" s="108"/>
      <c r="U93" s="109"/>
      <c r="V93" s="67" t="s">
        <v>21</v>
      </c>
    </row>
    <row r="94" spans="1:22" s="13" customFormat="1">
      <c r="A94" s="12" t="s">
        <v>0</v>
      </c>
      <c r="B94" s="118" t="s">
        <v>94</v>
      </c>
      <c r="C94" s="152"/>
      <c r="D94" s="152"/>
      <c r="E94" s="152"/>
      <c r="F94" s="152"/>
      <c r="G94" s="152"/>
      <c r="H94" s="152"/>
      <c r="I94" s="152"/>
      <c r="J94" s="152"/>
      <c r="K94" s="152"/>
      <c r="L94" s="152"/>
      <c r="M94" s="152"/>
      <c r="N94" s="152"/>
      <c r="O94" s="152"/>
      <c r="P94" s="172"/>
      <c r="Q94" s="153">
        <v>8.3299999999999999E-2</v>
      </c>
      <c r="R94" s="154"/>
      <c r="S94" s="154"/>
      <c r="T94" s="154"/>
      <c r="U94" s="155"/>
      <c r="V94" s="38">
        <f>V53*Q94</f>
        <v>131.89116181818184</v>
      </c>
    </row>
    <row r="95" spans="1:22" s="13" customFormat="1">
      <c r="A95" s="12" t="s">
        <v>2</v>
      </c>
      <c r="B95" s="118" t="s">
        <v>95</v>
      </c>
      <c r="C95" s="152"/>
      <c r="D95" s="152"/>
      <c r="E95" s="152"/>
      <c r="F95" s="152"/>
      <c r="G95" s="152"/>
      <c r="H95" s="152"/>
      <c r="I95" s="152"/>
      <c r="J95" s="152"/>
      <c r="K95" s="152"/>
      <c r="L95" s="152"/>
      <c r="M95" s="152"/>
      <c r="N95" s="152"/>
      <c r="O95" s="152"/>
      <c r="P95" s="172"/>
      <c r="Q95" s="153">
        <v>2.7799999999999998E-2</v>
      </c>
      <c r="R95" s="154"/>
      <c r="S95" s="154"/>
      <c r="T95" s="154"/>
      <c r="U95" s="155"/>
      <c r="V95" s="38">
        <f>V53*Q95</f>
        <v>44.016498181818186</v>
      </c>
    </row>
    <row r="96" spans="1:22">
      <c r="A96" s="20"/>
      <c r="B96" s="173" t="s">
        <v>50</v>
      </c>
      <c r="C96" s="174"/>
      <c r="D96" s="174"/>
      <c r="E96" s="174"/>
      <c r="F96" s="174"/>
      <c r="G96" s="174"/>
      <c r="H96" s="174"/>
      <c r="I96" s="174"/>
      <c r="J96" s="174"/>
      <c r="K96" s="174"/>
      <c r="L96" s="174"/>
      <c r="M96" s="174"/>
      <c r="N96" s="174"/>
      <c r="O96" s="174"/>
      <c r="P96" s="174"/>
      <c r="Q96" s="175">
        <v>0.1111</v>
      </c>
      <c r="R96" s="174"/>
      <c r="S96" s="174"/>
      <c r="T96" s="174"/>
      <c r="U96" s="176"/>
      <c r="V96" s="39">
        <f>SUM(V94:V95)</f>
        <v>175.90766000000002</v>
      </c>
    </row>
    <row r="97" spans="1:22">
      <c r="A97" s="20" t="s">
        <v>4</v>
      </c>
      <c r="B97" s="146" t="s">
        <v>51</v>
      </c>
      <c r="C97" s="147"/>
      <c r="D97" s="147"/>
      <c r="E97" s="147"/>
      <c r="F97" s="147"/>
      <c r="G97" s="147"/>
      <c r="H97" s="147"/>
      <c r="I97" s="147"/>
      <c r="J97" s="147"/>
      <c r="K97" s="147"/>
      <c r="L97" s="147"/>
      <c r="M97" s="147"/>
      <c r="N97" s="147"/>
      <c r="O97" s="147"/>
      <c r="P97" s="147"/>
      <c r="Q97" s="147"/>
      <c r="R97" s="147"/>
      <c r="S97" s="147"/>
      <c r="T97" s="147"/>
      <c r="U97" s="148"/>
      <c r="V97" s="39">
        <f>V96*Q90</f>
        <v>64.734018880000022</v>
      </c>
    </row>
    <row r="98" spans="1:22">
      <c r="A98" s="107" t="s">
        <v>46</v>
      </c>
      <c r="B98" s="108"/>
      <c r="C98" s="108"/>
      <c r="D98" s="108"/>
      <c r="E98" s="108"/>
      <c r="F98" s="108"/>
      <c r="G98" s="108"/>
      <c r="H98" s="108"/>
      <c r="I98" s="108"/>
      <c r="J98" s="108"/>
      <c r="K98" s="108"/>
      <c r="L98" s="108"/>
      <c r="M98" s="108"/>
      <c r="N98" s="108"/>
      <c r="O98" s="108"/>
      <c r="P98" s="108"/>
      <c r="Q98" s="108"/>
      <c r="R98" s="108"/>
      <c r="S98" s="108"/>
      <c r="T98" s="108"/>
      <c r="U98" s="109"/>
      <c r="V98" s="33">
        <f>SUM(V96:V97)</f>
        <v>240.64167888000003</v>
      </c>
    </row>
    <row r="100" spans="1:22">
      <c r="A100" s="163" t="s">
        <v>52</v>
      </c>
      <c r="B100" s="163"/>
      <c r="C100" s="163"/>
      <c r="D100" s="163"/>
      <c r="E100" s="163"/>
      <c r="F100" s="163"/>
      <c r="G100" s="163"/>
      <c r="H100" s="163"/>
      <c r="I100" s="163"/>
      <c r="J100" s="163"/>
      <c r="K100" s="163"/>
      <c r="L100" s="163"/>
      <c r="M100" s="163"/>
      <c r="N100" s="163"/>
      <c r="O100" s="163"/>
      <c r="P100" s="163"/>
      <c r="Q100" s="163"/>
      <c r="R100" s="163"/>
      <c r="S100" s="163"/>
      <c r="T100" s="163"/>
      <c r="U100" s="163"/>
      <c r="V100" s="163"/>
    </row>
    <row r="101" spans="1:22">
      <c r="A101" s="67" t="s">
        <v>53</v>
      </c>
      <c r="B101" s="107" t="s">
        <v>54</v>
      </c>
      <c r="C101" s="108"/>
      <c r="D101" s="108"/>
      <c r="E101" s="108"/>
      <c r="F101" s="108"/>
      <c r="G101" s="108"/>
      <c r="H101" s="108"/>
      <c r="I101" s="108"/>
      <c r="J101" s="108"/>
      <c r="K101" s="108"/>
      <c r="L101" s="108"/>
      <c r="M101" s="108"/>
      <c r="N101" s="108"/>
      <c r="O101" s="108"/>
      <c r="P101" s="108"/>
      <c r="Q101" s="108"/>
      <c r="R101" s="108"/>
      <c r="S101" s="108"/>
      <c r="T101" s="108"/>
      <c r="U101" s="109"/>
      <c r="V101" s="67" t="s">
        <v>21</v>
      </c>
    </row>
    <row r="102" spans="1:22" ht="36.75" customHeight="1">
      <c r="A102" s="12" t="s">
        <v>0</v>
      </c>
      <c r="B102" s="118" t="s">
        <v>93</v>
      </c>
      <c r="C102" s="152"/>
      <c r="D102" s="152"/>
      <c r="E102" s="152"/>
      <c r="F102" s="152"/>
      <c r="G102" s="152"/>
      <c r="H102" s="152"/>
      <c r="I102" s="152"/>
      <c r="J102" s="152"/>
      <c r="K102" s="152"/>
      <c r="L102" s="152"/>
      <c r="M102" s="152"/>
      <c r="N102" s="152"/>
      <c r="O102" s="152"/>
      <c r="P102" s="152"/>
      <c r="Q102" s="170">
        <v>6.9999999999999999E-4</v>
      </c>
      <c r="R102" s="171"/>
      <c r="S102" s="171"/>
      <c r="T102" s="171"/>
      <c r="U102" s="171"/>
      <c r="V102" s="48">
        <f>V48*Q102</f>
        <v>1.108329090909091</v>
      </c>
    </row>
    <row r="103" spans="1:22">
      <c r="A103" s="12" t="s">
        <v>2</v>
      </c>
      <c r="B103" s="118" t="s">
        <v>56</v>
      </c>
      <c r="C103" s="119"/>
      <c r="D103" s="119"/>
      <c r="E103" s="119"/>
      <c r="F103" s="119"/>
      <c r="G103" s="119"/>
      <c r="H103" s="119"/>
      <c r="I103" s="119"/>
      <c r="J103" s="119"/>
      <c r="K103" s="119"/>
      <c r="L103" s="119"/>
      <c r="M103" s="119"/>
      <c r="N103" s="119"/>
      <c r="O103" s="119"/>
      <c r="P103" s="119"/>
      <c r="Q103" s="119"/>
      <c r="R103" s="119"/>
      <c r="S103" s="119"/>
      <c r="T103" s="119"/>
      <c r="U103" s="120"/>
      <c r="V103" s="38">
        <f>V102*Q90</f>
        <v>0.40786510545454563</v>
      </c>
    </row>
    <row r="104" spans="1:22">
      <c r="A104" s="127" t="s">
        <v>46</v>
      </c>
      <c r="B104" s="128"/>
      <c r="C104" s="128"/>
      <c r="D104" s="128"/>
      <c r="E104" s="128"/>
      <c r="F104" s="128"/>
      <c r="G104" s="128"/>
      <c r="H104" s="128"/>
      <c r="I104" s="128"/>
      <c r="J104" s="128"/>
      <c r="K104" s="128"/>
      <c r="L104" s="128"/>
      <c r="M104" s="128"/>
      <c r="N104" s="128"/>
      <c r="O104" s="128"/>
      <c r="P104" s="128"/>
      <c r="Q104" s="128"/>
      <c r="R104" s="128"/>
      <c r="S104" s="128"/>
      <c r="T104" s="128"/>
      <c r="U104" s="129"/>
      <c r="V104" s="49">
        <f>SUM(V102:V103)</f>
        <v>1.5161941963636367</v>
      </c>
    </row>
    <row r="105" spans="1:22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</row>
    <row r="106" spans="1:22">
      <c r="A106" s="164" t="s">
        <v>57</v>
      </c>
      <c r="B106" s="164"/>
      <c r="C106" s="164"/>
      <c r="D106" s="164"/>
      <c r="E106" s="164"/>
      <c r="F106" s="164"/>
      <c r="G106" s="164"/>
      <c r="H106" s="164"/>
      <c r="I106" s="164"/>
      <c r="J106" s="164"/>
      <c r="K106" s="164"/>
      <c r="L106" s="164"/>
      <c r="M106" s="164"/>
      <c r="N106" s="164"/>
      <c r="O106" s="164"/>
      <c r="P106" s="164"/>
      <c r="Q106" s="164"/>
      <c r="R106" s="164"/>
      <c r="S106" s="164"/>
      <c r="T106" s="164"/>
      <c r="U106" s="164"/>
      <c r="V106" s="164"/>
    </row>
    <row r="107" spans="1:22">
      <c r="A107" s="47" t="s">
        <v>58</v>
      </c>
      <c r="B107" s="127" t="s">
        <v>59</v>
      </c>
      <c r="C107" s="128"/>
      <c r="D107" s="128"/>
      <c r="E107" s="128"/>
      <c r="F107" s="128"/>
      <c r="G107" s="128"/>
      <c r="H107" s="128"/>
      <c r="I107" s="128"/>
      <c r="J107" s="128"/>
      <c r="K107" s="128"/>
      <c r="L107" s="128"/>
      <c r="M107" s="128"/>
      <c r="N107" s="128"/>
      <c r="O107" s="128"/>
      <c r="P107" s="128"/>
      <c r="Q107" s="128"/>
      <c r="R107" s="128"/>
      <c r="S107" s="128"/>
      <c r="T107" s="128"/>
      <c r="U107" s="129"/>
      <c r="V107" s="47" t="s">
        <v>21</v>
      </c>
    </row>
    <row r="108" spans="1:22" ht="81.75" customHeight="1">
      <c r="A108" s="12" t="s">
        <v>0</v>
      </c>
      <c r="B108" s="165" t="s">
        <v>96</v>
      </c>
      <c r="C108" s="166"/>
      <c r="D108" s="166"/>
      <c r="E108" s="166"/>
      <c r="F108" s="166"/>
      <c r="G108" s="166"/>
      <c r="H108" s="166"/>
      <c r="I108" s="166"/>
      <c r="J108" s="166"/>
      <c r="K108" s="166"/>
      <c r="L108" s="166"/>
      <c r="M108" s="166"/>
      <c r="N108" s="166"/>
      <c r="O108" s="166"/>
      <c r="P108" s="167"/>
      <c r="Q108" s="153">
        <v>4.1999999999999997E-3</v>
      </c>
      <c r="R108" s="122"/>
      <c r="S108" s="122"/>
      <c r="T108" s="122"/>
      <c r="U108" s="123"/>
      <c r="V108" s="48">
        <f>V48*Q108</f>
        <v>6.6499745454545458</v>
      </c>
    </row>
    <row r="109" spans="1:22" ht="21.75" customHeight="1">
      <c r="A109" s="12" t="s">
        <v>2</v>
      </c>
      <c r="B109" s="118" t="s">
        <v>60</v>
      </c>
      <c r="C109" s="119"/>
      <c r="D109" s="119"/>
      <c r="E109" s="119"/>
      <c r="F109" s="119"/>
      <c r="G109" s="119"/>
      <c r="H109" s="119"/>
      <c r="I109" s="119"/>
      <c r="J109" s="119"/>
      <c r="K109" s="119"/>
      <c r="L109" s="119"/>
      <c r="M109" s="119"/>
      <c r="N109" s="119"/>
      <c r="O109" s="119"/>
      <c r="P109" s="119"/>
      <c r="Q109" s="119"/>
      <c r="R109" s="119"/>
      <c r="S109" s="119"/>
      <c r="T109" s="119"/>
      <c r="U109" s="120"/>
      <c r="V109" s="38">
        <f>V108*8%</f>
        <v>0.53199796363636365</v>
      </c>
    </row>
    <row r="110" spans="1:22" ht="23.25" customHeight="1">
      <c r="A110" s="12" t="s">
        <v>4</v>
      </c>
      <c r="B110" s="118" t="s">
        <v>97</v>
      </c>
      <c r="C110" s="152"/>
      <c r="D110" s="152"/>
      <c r="E110" s="152"/>
      <c r="F110" s="152"/>
      <c r="G110" s="152"/>
      <c r="H110" s="152"/>
      <c r="I110" s="152"/>
      <c r="J110" s="152"/>
      <c r="K110" s="152"/>
      <c r="L110" s="152"/>
      <c r="M110" s="152"/>
      <c r="N110" s="152"/>
      <c r="O110" s="152"/>
      <c r="P110" s="152"/>
      <c r="Q110" s="168"/>
      <c r="R110" s="168"/>
      <c r="S110" s="168"/>
      <c r="T110" s="168"/>
      <c r="U110" s="169"/>
      <c r="V110" s="48">
        <f>0.5*0.08*V108</f>
        <v>0.26599898181818182</v>
      </c>
    </row>
    <row r="111" spans="1:22" ht="46.5" customHeight="1">
      <c r="A111" s="12" t="s">
        <v>22</v>
      </c>
      <c r="B111" s="161" t="s">
        <v>99</v>
      </c>
      <c r="C111" s="162"/>
      <c r="D111" s="162"/>
      <c r="E111" s="162"/>
      <c r="F111" s="162"/>
      <c r="G111" s="162"/>
      <c r="H111" s="162"/>
      <c r="I111" s="162"/>
      <c r="J111" s="162"/>
      <c r="K111" s="162"/>
      <c r="L111" s="162"/>
      <c r="M111" s="162"/>
      <c r="N111" s="162"/>
      <c r="O111" s="162"/>
      <c r="P111" s="162"/>
      <c r="Q111" s="153">
        <v>4.0000000000000002E-4</v>
      </c>
      <c r="R111" s="154"/>
      <c r="S111" s="154"/>
      <c r="T111" s="154"/>
      <c r="U111" s="155"/>
      <c r="V111" s="48">
        <f>V48*Q111</f>
        <v>0.63333090909090917</v>
      </c>
    </row>
    <row r="112" spans="1:22">
      <c r="A112" s="12" t="s">
        <v>23</v>
      </c>
      <c r="B112" s="118" t="s">
        <v>63</v>
      </c>
      <c r="C112" s="119"/>
      <c r="D112" s="119"/>
      <c r="E112" s="119"/>
      <c r="F112" s="119"/>
      <c r="G112" s="119"/>
      <c r="H112" s="119"/>
      <c r="I112" s="119"/>
      <c r="J112" s="119"/>
      <c r="K112" s="119"/>
      <c r="L112" s="119"/>
      <c r="M112" s="119"/>
      <c r="N112" s="119"/>
      <c r="O112" s="119"/>
      <c r="P112" s="119"/>
      <c r="Q112" s="119"/>
      <c r="R112" s="119"/>
      <c r="S112" s="119"/>
      <c r="T112" s="119"/>
      <c r="U112" s="120"/>
      <c r="V112" s="38">
        <f>V111*Q90</f>
        <v>0.23306577454545463</v>
      </c>
    </row>
    <row r="113" spans="1:22" ht="18.75" customHeight="1">
      <c r="A113" s="12" t="s">
        <v>24</v>
      </c>
      <c r="B113" s="118" t="s">
        <v>64</v>
      </c>
      <c r="C113" s="119"/>
      <c r="D113" s="119"/>
      <c r="E113" s="119"/>
      <c r="F113" s="119"/>
      <c r="G113" s="119"/>
      <c r="H113" s="119"/>
      <c r="I113" s="119"/>
      <c r="J113" s="119"/>
      <c r="K113" s="119"/>
      <c r="L113" s="119"/>
      <c r="M113" s="119"/>
      <c r="N113" s="119"/>
      <c r="O113" s="119"/>
      <c r="P113" s="119"/>
      <c r="Q113" s="119"/>
      <c r="R113" s="119"/>
      <c r="S113" s="119"/>
      <c r="T113" s="119"/>
      <c r="U113" s="120"/>
      <c r="V113" s="38">
        <f>0.5*0.08*V111</f>
        <v>2.5333236363636366E-2</v>
      </c>
    </row>
    <row r="114" spans="1:22">
      <c r="A114" s="107" t="s">
        <v>46</v>
      </c>
      <c r="B114" s="108"/>
      <c r="C114" s="108"/>
      <c r="D114" s="108"/>
      <c r="E114" s="108"/>
      <c r="F114" s="108"/>
      <c r="G114" s="108"/>
      <c r="H114" s="108"/>
      <c r="I114" s="108"/>
      <c r="J114" s="108"/>
      <c r="K114" s="108"/>
      <c r="L114" s="108"/>
      <c r="M114" s="108"/>
      <c r="N114" s="108"/>
      <c r="O114" s="108"/>
      <c r="P114" s="108"/>
      <c r="Q114" s="108"/>
      <c r="R114" s="108"/>
      <c r="S114" s="108"/>
      <c r="T114" s="108"/>
      <c r="U114" s="109"/>
      <c r="V114" s="33">
        <f>V108+V109+V110+V111+V112+V113</f>
        <v>8.3397014109090932</v>
      </c>
    </row>
    <row r="116" spans="1:22">
      <c r="A116" s="163" t="s">
        <v>65</v>
      </c>
      <c r="B116" s="163"/>
      <c r="C116" s="163"/>
      <c r="D116" s="163"/>
      <c r="E116" s="163"/>
      <c r="F116" s="163"/>
      <c r="G116" s="163"/>
      <c r="H116" s="163"/>
      <c r="I116" s="163"/>
      <c r="J116" s="163"/>
      <c r="K116" s="163"/>
      <c r="L116" s="163"/>
      <c r="M116" s="163"/>
      <c r="N116" s="163"/>
      <c r="O116" s="163"/>
      <c r="P116" s="163"/>
      <c r="Q116" s="163"/>
      <c r="R116" s="163"/>
      <c r="S116" s="163"/>
      <c r="T116" s="163"/>
      <c r="U116" s="163"/>
      <c r="V116" s="163"/>
    </row>
    <row r="117" spans="1:22">
      <c r="A117" s="4" t="s">
        <v>66</v>
      </c>
      <c r="B117" s="158" t="s">
        <v>67</v>
      </c>
      <c r="C117" s="159"/>
      <c r="D117" s="159"/>
      <c r="E117" s="159"/>
      <c r="F117" s="159"/>
      <c r="G117" s="159"/>
      <c r="H117" s="159"/>
      <c r="I117" s="159"/>
      <c r="J117" s="159"/>
      <c r="K117" s="159"/>
      <c r="L117" s="159"/>
      <c r="M117" s="159"/>
      <c r="N117" s="159"/>
      <c r="O117" s="159"/>
      <c r="P117" s="159"/>
      <c r="Q117" s="159"/>
      <c r="R117" s="159"/>
      <c r="S117" s="159"/>
      <c r="T117" s="159"/>
      <c r="U117" s="160"/>
      <c r="V117" s="4" t="s">
        <v>21</v>
      </c>
    </row>
    <row r="118" spans="1:22">
      <c r="A118" s="12" t="s">
        <v>0</v>
      </c>
      <c r="B118" s="156" t="s">
        <v>68</v>
      </c>
      <c r="C118" s="157"/>
      <c r="D118" s="157"/>
      <c r="E118" s="157"/>
      <c r="F118" s="157"/>
      <c r="G118" s="157"/>
      <c r="H118" s="157"/>
      <c r="I118" s="157"/>
      <c r="J118" s="157"/>
      <c r="K118" s="157"/>
      <c r="L118" s="157"/>
      <c r="M118" s="157"/>
      <c r="N118" s="157"/>
      <c r="O118" s="157"/>
      <c r="P118" s="157"/>
      <c r="Q118" s="153">
        <f>1/12</f>
        <v>8.3333333333333329E-2</v>
      </c>
      <c r="R118" s="154"/>
      <c r="S118" s="154"/>
      <c r="T118" s="154"/>
      <c r="U118" s="155"/>
      <c r="V118" s="38">
        <f>(V53/12)</f>
        <v>131.94393939393942</v>
      </c>
    </row>
    <row r="119" spans="1:22" ht="30" customHeight="1">
      <c r="A119" s="12" t="s">
        <v>2</v>
      </c>
      <c r="B119" s="156" t="s">
        <v>98</v>
      </c>
      <c r="C119" s="157"/>
      <c r="D119" s="157"/>
      <c r="E119" s="157"/>
      <c r="F119" s="157"/>
      <c r="G119" s="157"/>
      <c r="H119" s="157"/>
      <c r="I119" s="157"/>
      <c r="J119" s="157"/>
      <c r="K119" s="157"/>
      <c r="L119" s="157"/>
      <c r="M119" s="157"/>
      <c r="N119" s="157"/>
      <c r="O119" s="157"/>
      <c r="P119" s="157"/>
      <c r="Q119" s="153">
        <v>1.66E-2</v>
      </c>
      <c r="R119" s="154"/>
      <c r="S119" s="154"/>
      <c r="T119" s="154"/>
      <c r="U119" s="155"/>
      <c r="V119" s="48">
        <f>V48*Q119</f>
        <v>26.283232727272729</v>
      </c>
    </row>
    <row r="120" spans="1:22" ht="30" customHeight="1">
      <c r="A120" s="12" t="s">
        <v>4</v>
      </c>
      <c r="B120" s="118" t="s">
        <v>100</v>
      </c>
      <c r="C120" s="152"/>
      <c r="D120" s="152"/>
      <c r="E120" s="152"/>
      <c r="F120" s="152"/>
      <c r="G120" s="152"/>
      <c r="H120" s="152"/>
      <c r="I120" s="152"/>
      <c r="J120" s="152"/>
      <c r="K120" s="152"/>
      <c r="L120" s="152"/>
      <c r="M120" s="152"/>
      <c r="N120" s="152"/>
      <c r="O120" s="152"/>
      <c r="P120" s="152"/>
      <c r="Q120" s="153">
        <v>2.0000000000000001E-4</v>
      </c>
      <c r="R120" s="154"/>
      <c r="S120" s="154"/>
      <c r="T120" s="154"/>
      <c r="U120" s="155"/>
      <c r="V120" s="48">
        <f>V48*Q120</f>
        <v>0.31666545454545458</v>
      </c>
    </row>
    <row r="121" spans="1:22" ht="30" customHeight="1">
      <c r="A121" s="12" t="s">
        <v>22</v>
      </c>
      <c r="B121" s="118" t="s">
        <v>101</v>
      </c>
      <c r="C121" s="152"/>
      <c r="D121" s="152"/>
      <c r="E121" s="152"/>
      <c r="F121" s="152"/>
      <c r="G121" s="152"/>
      <c r="H121" s="152"/>
      <c r="I121" s="152"/>
      <c r="J121" s="152"/>
      <c r="K121" s="152"/>
      <c r="L121" s="152"/>
      <c r="M121" s="152"/>
      <c r="N121" s="152"/>
      <c r="O121" s="152"/>
      <c r="P121" s="152"/>
      <c r="Q121" s="153">
        <v>7.3000000000000001E-3</v>
      </c>
      <c r="R121" s="154"/>
      <c r="S121" s="154"/>
      <c r="T121" s="154"/>
      <c r="U121" s="155"/>
      <c r="V121" s="48">
        <f>V48*Q121</f>
        <v>11.558289090909092</v>
      </c>
    </row>
    <row r="122" spans="1:22" ht="30" customHeight="1">
      <c r="A122" s="12" t="s">
        <v>23</v>
      </c>
      <c r="B122" s="156" t="s">
        <v>102</v>
      </c>
      <c r="C122" s="157"/>
      <c r="D122" s="157"/>
      <c r="E122" s="157"/>
      <c r="F122" s="157"/>
      <c r="G122" s="157"/>
      <c r="H122" s="157"/>
      <c r="I122" s="157"/>
      <c r="J122" s="157"/>
      <c r="K122" s="157"/>
      <c r="L122" s="157"/>
      <c r="M122" s="157"/>
      <c r="N122" s="157"/>
      <c r="O122" s="157"/>
      <c r="P122" s="157"/>
      <c r="Q122" s="153">
        <v>2.9999999999999997E-4</v>
      </c>
      <c r="R122" s="154"/>
      <c r="S122" s="154"/>
      <c r="T122" s="154"/>
      <c r="U122" s="155"/>
      <c r="V122" s="48">
        <f>V48*Q122</f>
        <v>0.47499818181818182</v>
      </c>
    </row>
    <row r="123" spans="1:22">
      <c r="A123" s="12"/>
      <c r="B123" s="127" t="s">
        <v>50</v>
      </c>
      <c r="C123" s="128"/>
      <c r="D123" s="128"/>
      <c r="E123" s="128"/>
      <c r="F123" s="128"/>
      <c r="G123" s="128"/>
      <c r="H123" s="128"/>
      <c r="I123" s="128"/>
      <c r="J123" s="128"/>
      <c r="K123" s="128"/>
      <c r="L123" s="128"/>
      <c r="M123" s="128"/>
      <c r="N123" s="128"/>
      <c r="O123" s="128"/>
      <c r="P123" s="128"/>
      <c r="Q123" s="128"/>
      <c r="R123" s="128"/>
      <c r="S123" s="128"/>
      <c r="T123" s="128"/>
      <c r="U123" s="129"/>
      <c r="V123" s="49">
        <f>SUM(V118:V122)</f>
        <v>170.57712484848486</v>
      </c>
    </row>
    <row r="124" spans="1:22">
      <c r="A124" s="12" t="s">
        <v>25</v>
      </c>
      <c r="B124" s="118" t="s">
        <v>69</v>
      </c>
      <c r="C124" s="119"/>
      <c r="D124" s="119"/>
      <c r="E124" s="119"/>
      <c r="F124" s="119"/>
      <c r="G124" s="119"/>
      <c r="H124" s="119"/>
      <c r="I124" s="119"/>
      <c r="J124" s="119"/>
      <c r="K124" s="119"/>
      <c r="L124" s="119"/>
      <c r="M124" s="119"/>
      <c r="N124" s="119"/>
      <c r="O124" s="119"/>
      <c r="P124" s="119"/>
      <c r="Q124" s="119"/>
      <c r="R124" s="119"/>
      <c r="S124" s="119"/>
      <c r="T124" s="119"/>
      <c r="U124" s="120"/>
      <c r="V124" s="38">
        <f>V123*Q90</f>
        <v>62.772381944242447</v>
      </c>
    </row>
    <row r="125" spans="1:22">
      <c r="A125" s="127" t="s">
        <v>46</v>
      </c>
      <c r="B125" s="128"/>
      <c r="C125" s="128"/>
      <c r="D125" s="128"/>
      <c r="E125" s="128"/>
      <c r="F125" s="128"/>
      <c r="G125" s="128"/>
      <c r="H125" s="128"/>
      <c r="I125" s="128"/>
      <c r="J125" s="128"/>
      <c r="K125" s="128"/>
      <c r="L125" s="128"/>
      <c r="M125" s="128"/>
      <c r="N125" s="128"/>
      <c r="O125" s="128"/>
      <c r="P125" s="128"/>
      <c r="Q125" s="128"/>
      <c r="R125" s="128"/>
      <c r="S125" s="128"/>
      <c r="T125" s="128"/>
      <c r="U125" s="129"/>
      <c r="V125" s="49">
        <f>SUM(V123:V124)</f>
        <v>233.34950679272731</v>
      </c>
    </row>
    <row r="126" spans="1:22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</row>
    <row r="127" spans="1:22">
      <c r="A127" s="130" t="s">
        <v>70</v>
      </c>
      <c r="B127" s="130"/>
      <c r="C127" s="130"/>
      <c r="D127" s="130"/>
      <c r="E127" s="130"/>
      <c r="F127" s="130"/>
      <c r="G127" s="130"/>
      <c r="H127" s="130"/>
      <c r="I127" s="130"/>
      <c r="J127" s="130"/>
      <c r="K127" s="130"/>
      <c r="L127" s="130"/>
      <c r="M127" s="130"/>
      <c r="N127" s="130"/>
      <c r="O127" s="130"/>
      <c r="P127" s="130"/>
      <c r="Q127" s="130"/>
      <c r="R127" s="130"/>
      <c r="S127" s="130"/>
      <c r="T127" s="130"/>
      <c r="U127" s="130"/>
      <c r="V127" s="130"/>
    </row>
    <row r="128" spans="1:22">
      <c r="A128" s="47">
        <v>4</v>
      </c>
      <c r="B128" s="127" t="s">
        <v>71</v>
      </c>
      <c r="C128" s="128"/>
      <c r="D128" s="128"/>
      <c r="E128" s="128"/>
      <c r="F128" s="128"/>
      <c r="G128" s="128"/>
      <c r="H128" s="128"/>
      <c r="I128" s="128"/>
      <c r="J128" s="128"/>
      <c r="K128" s="128"/>
      <c r="L128" s="128"/>
      <c r="M128" s="128"/>
      <c r="N128" s="128"/>
      <c r="O128" s="128"/>
      <c r="P128" s="128"/>
      <c r="Q128" s="128"/>
      <c r="R128" s="128"/>
      <c r="S128" s="128"/>
      <c r="T128" s="128"/>
      <c r="U128" s="129"/>
      <c r="V128" s="47" t="s">
        <v>21</v>
      </c>
    </row>
    <row r="129" spans="1:22">
      <c r="A129" s="12" t="s">
        <v>37</v>
      </c>
      <c r="B129" s="118" t="s">
        <v>38</v>
      </c>
      <c r="C129" s="119"/>
      <c r="D129" s="119"/>
      <c r="E129" s="119"/>
      <c r="F129" s="119"/>
      <c r="G129" s="119"/>
      <c r="H129" s="119"/>
      <c r="I129" s="119"/>
      <c r="J129" s="119"/>
      <c r="K129" s="119"/>
      <c r="L129" s="119"/>
      <c r="M129" s="119"/>
      <c r="N129" s="119"/>
      <c r="O129" s="119"/>
      <c r="P129" s="119"/>
      <c r="Q129" s="119"/>
      <c r="R129" s="119"/>
      <c r="S129" s="119"/>
      <c r="T129" s="119"/>
      <c r="U129" s="120"/>
      <c r="V129" s="38">
        <f>V90</f>
        <v>582.66443636363658</v>
      </c>
    </row>
    <row r="130" spans="1:22">
      <c r="A130" s="12" t="s">
        <v>48</v>
      </c>
      <c r="B130" s="118" t="s">
        <v>49</v>
      </c>
      <c r="C130" s="119"/>
      <c r="D130" s="119"/>
      <c r="E130" s="119"/>
      <c r="F130" s="119"/>
      <c r="G130" s="119"/>
      <c r="H130" s="119"/>
      <c r="I130" s="119"/>
      <c r="J130" s="119"/>
      <c r="K130" s="119"/>
      <c r="L130" s="119"/>
      <c r="M130" s="119"/>
      <c r="N130" s="119"/>
      <c r="O130" s="119"/>
      <c r="P130" s="119"/>
      <c r="Q130" s="119"/>
      <c r="R130" s="119"/>
      <c r="S130" s="119"/>
      <c r="T130" s="119"/>
      <c r="U130" s="120"/>
      <c r="V130" s="38">
        <f>V98</f>
        <v>240.64167888000003</v>
      </c>
    </row>
    <row r="131" spans="1:22">
      <c r="A131" s="12" t="s">
        <v>53</v>
      </c>
      <c r="B131" s="118" t="s">
        <v>55</v>
      </c>
      <c r="C131" s="119"/>
      <c r="D131" s="119"/>
      <c r="E131" s="119"/>
      <c r="F131" s="119"/>
      <c r="G131" s="119"/>
      <c r="H131" s="119"/>
      <c r="I131" s="119"/>
      <c r="J131" s="119"/>
      <c r="K131" s="119"/>
      <c r="L131" s="119"/>
      <c r="M131" s="119"/>
      <c r="N131" s="119"/>
      <c r="O131" s="119"/>
      <c r="P131" s="119"/>
      <c r="Q131" s="119"/>
      <c r="R131" s="119"/>
      <c r="S131" s="119"/>
      <c r="T131" s="119"/>
      <c r="U131" s="120"/>
      <c r="V131" s="38">
        <f>V104</f>
        <v>1.5161941963636367</v>
      </c>
    </row>
    <row r="132" spans="1:22">
      <c r="A132" s="12" t="s">
        <v>58</v>
      </c>
      <c r="B132" s="118" t="s">
        <v>72</v>
      </c>
      <c r="C132" s="119"/>
      <c r="D132" s="119"/>
      <c r="E132" s="119"/>
      <c r="F132" s="119"/>
      <c r="G132" s="119"/>
      <c r="H132" s="119"/>
      <c r="I132" s="119"/>
      <c r="J132" s="119"/>
      <c r="K132" s="119"/>
      <c r="L132" s="119"/>
      <c r="M132" s="119"/>
      <c r="N132" s="119"/>
      <c r="O132" s="119"/>
      <c r="P132" s="119"/>
      <c r="Q132" s="119"/>
      <c r="R132" s="119"/>
      <c r="S132" s="119"/>
      <c r="T132" s="119"/>
      <c r="U132" s="120"/>
      <c r="V132" s="38">
        <f>V114</f>
        <v>8.3397014109090932</v>
      </c>
    </row>
    <row r="133" spans="1:22">
      <c r="A133" s="12" t="s">
        <v>66</v>
      </c>
      <c r="B133" s="118" t="s">
        <v>73</v>
      </c>
      <c r="C133" s="119"/>
      <c r="D133" s="119"/>
      <c r="E133" s="119"/>
      <c r="F133" s="119"/>
      <c r="G133" s="119"/>
      <c r="H133" s="119"/>
      <c r="I133" s="119"/>
      <c r="J133" s="119"/>
      <c r="K133" s="119"/>
      <c r="L133" s="119"/>
      <c r="M133" s="119"/>
      <c r="N133" s="119"/>
      <c r="O133" s="119"/>
      <c r="P133" s="119"/>
      <c r="Q133" s="119"/>
      <c r="R133" s="119"/>
      <c r="S133" s="119"/>
      <c r="T133" s="119"/>
      <c r="U133" s="120"/>
      <c r="V133" s="38">
        <f>V125</f>
        <v>233.34950679272731</v>
      </c>
    </row>
    <row r="134" spans="1:22">
      <c r="A134" s="20" t="s">
        <v>74</v>
      </c>
      <c r="B134" s="146" t="s">
        <v>30</v>
      </c>
      <c r="C134" s="147"/>
      <c r="D134" s="147"/>
      <c r="E134" s="147"/>
      <c r="F134" s="147"/>
      <c r="G134" s="147"/>
      <c r="H134" s="147"/>
      <c r="I134" s="147"/>
      <c r="J134" s="147"/>
      <c r="K134" s="147"/>
      <c r="L134" s="147"/>
      <c r="M134" s="147"/>
      <c r="N134" s="147"/>
      <c r="O134" s="147"/>
      <c r="P134" s="147"/>
      <c r="Q134" s="147"/>
      <c r="R134" s="147"/>
      <c r="S134" s="147"/>
      <c r="T134" s="147"/>
      <c r="U134" s="148"/>
      <c r="V134" s="32">
        <v>0</v>
      </c>
    </row>
    <row r="135" spans="1:22">
      <c r="A135" s="107" t="s">
        <v>46</v>
      </c>
      <c r="B135" s="108"/>
      <c r="C135" s="108"/>
      <c r="D135" s="108"/>
      <c r="E135" s="108"/>
      <c r="F135" s="108"/>
      <c r="G135" s="108"/>
      <c r="H135" s="108"/>
      <c r="I135" s="108"/>
      <c r="J135" s="108"/>
      <c r="K135" s="108"/>
      <c r="L135" s="108"/>
      <c r="M135" s="108"/>
      <c r="N135" s="108"/>
      <c r="O135" s="108"/>
      <c r="P135" s="108"/>
      <c r="Q135" s="108"/>
      <c r="R135" s="108"/>
      <c r="S135" s="108"/>
      <c r="T135" s="108"/>
      <c r="U135" s="109"/>
      <c r="V135" s="33">
        <f>SUM(V129:V134)</f>
        <v>1066.5115176436366</v>
      </c>
    </row>
    <row r="139" spans="1:22">
      <c r="A139" s="106" t="s">
        <v>75</v>
      </c>
      <c r="B139" s="106"/>
      <c r="C139" s="106"/>
      <c r="D139" s="106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</row>
    <row r="140" spans="1:22">
      <c r="A140" s="67">
        <v>5</v>
      </c>
      <c r="B140" s="149" t="s">
        <v>76</v>
      </c>
      <c r="C140" s="150"/>
      <c r="D140" s="150"/>
      <c r="E140" s="150"/>
      <c r="F140" s="150"/>
      <c r="G140" s="150"/>
      <c r="H140" s="150"/>
      <c r="I140" s="150"/>
      <c r="J140" s="150"/>
      <c r="K140" s="150"/>
      <c r="L140" s="150"/>
      <c r="M140" s="150"/>
      <c r="N140" s="150"/>
      <c r="O140" s="150"/>
      <c r="P140" s="151"/>
      <c r="Q140" s="149" t="s">
        <v>20</v>
      </c>
      <c r="R140" s="150"/>
      <c r="S140" s="150"/>
      <c r="T140" s="150"/>
      <c r="U140" s="151"/>
      <c r="V140" s="31" t="s">
        <v>21</v>
      </c>
    </row>
    <row r="141" spans="1:22" s="11" customFormat="1" ht="12.75" customHeight="1">
      <c r="A141" s="19" t="s">
        <v>0</v>
      </c>
      <c r="B141" s="137" t="s">
        <v>103</v>
      </c>
      <c r="C141" s="138"/>
      <c r="D141" s="138"/>
      <c r="E141" s="138"/>
      <c r="F141" s="138"/>
      <c r="G141" s="138"/>
      <c r="H141" s="138"/>
      <c r="I141" s="138"/>
      <c r="J141" s="138"/>
      <c r="K141" s="138"/>
      <c r="L141" s="138"/>
      <c r="M141" s="138"/>
      <c r="N141" s="138"/>
      <c r="O141" s="138"/>
      <c r="P141" s="139"/>
      <c r="Q141" s="140">
        <v>0.03</v>
      </c>
      <c r="R141" s="141"/>
      <c r="S141" s="141"/>
      <c r="T141" s="141"/>
      <c r="U141" s="142"/>
      <c r="V141" s="50">
        <f>(V53+V64+V75+V135)*Q141</f>
        <v>92.153963711127275</v>
      </c>
    </row>
    <row r="142" spans="1:22" s="11" customFormat="1" ht="12.75" customHeight="1">
      <c r="A142" s="19" t="s">
        <v>2</v>
      </c>
      <c r="B142" s="137" t="s">
        <v>104</v>
      </c>
      <c r="C142" s="138"/>
      <c r="D142" s="138"/>
      <c r="E142" s="138"/>
      <c r="F142" s="138"/>
      <c r="G142" s="138"/>
      <c r="H142" s="138"/>
      <c r="I142" s="138"/>
      <c r="J142" s="138"/>
      <c r="K142" s="138"/>
      <c r="L142" s="138"/>
      <c r="M142" s="138"/>
      <c r="N142" s="138"/>
      <c r="O142" s="138"/>
      <c r="P142" s="139"/>
      <c r="Q142" s="140">
        <v>6.7900000000000002E-2</v>
      </c>
      <c r="R142" s="141"/>
      <c r="S142" s="141"/>
      <c r="T142" s="141"/>
      <c r="U142" s="142"/>
      <c r="V142" s="50">
        <f>(V48+V64+V75+V135+V141)*Q142</f>
        <v>214.83239200217031</v>
      </c>
    </row>
    <row r="143" spans="1:22" s="13" customFormat="1">
      <c r="A143" s="12" t="s">
        <v>4</v>
      </c>
      <c r="B143" s="134" t="s">
        <v>77</v>
      </c>
      <c r="C143" s="135"/>
      <c r="D143" s="135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6"/>
      <c r="Q143" s="143">
        <f>Q145+Q146+Q147</f>
        <v>0.1125</v>
      </c>
      <c r="R143" s="144"/>
      <c r="S143" s="144"/>
      <c r="T143" s="144"/>
      <c r="U143" s="145"/>
      <c r="V143" s="44">
        <f>V145+V146+V147</f>
        <v>428.29670865856156</v>
      </c>
    </row>
    <row r="144" spans="1:22" s="13" customFormat="1">
      <c r="A144" s="12" t="s">
        <v>61</v>
      </c>
      <c r="B144" s="118" t="s">
        <v>78</v>
      </c>
      <c r="C144" s="119"/>
      <c r="D144" s="119"/>
      <c r="E144" s="119"/>
      <c r="F144" s="119"/>
      <c r="G144" s="119"/>
      <c r="H144" s="119"/>
      <c r="I144" s="119"/>
      <c r="J144" s="119"/>
      <c r="K144" s="119"/>
      <c r="L144" s="119"/>
      <c r="M144" s="119"/>
      <c r="N144" s="119"/>
      <c r="O144" s="119"/>
      <c r="P144" s="120"/>
      <c r="Q144" s="131">
        <f>1-Q143</f>
        <v>0.88749999999999996</v>
      </c>
      <c r="R144" s="132"/>
      <c r="S144" s="132"/>
      <c r="T144" s="132"/>
      <c r="U144" s="133"/>
      <c r="V144" s="44">
        <f>(V53+V64+V75+V135+V141+V142)/Q144</f>
        <v>3807.0818547427689</v>
      </c>
    </row>
    <row r="145" spans="1:22" s="13" customFormat="1" ht="15.75" customHeight="1">
      <c r="A145" s="14" t="s">
        <v>62</v>
      </c>
      <c r="B145" s="134" t="s">
        <v>125</v>
      </c>
      <c r="C145" s="135"/>
      <c r="D145" s="135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6"/>
      <c r="Q145" s="124">
        <v>0.02</v>
      </c>
      <c r="R145" s="125"/>
      <c r="S145" s="125"/>
      <c r="T145" s="125"/>
      <c r="U145" s="126"/>
      <c r="V145" s="44">
        <f>V144*Q145</f>
        <v>76.141637094855383</v>
      </c>
    </row>
    <row r="146" spans="1:22">
      <c r="A146" s="14" t="s">
        <v>79</v>
      </c>
      <c r="B146" s="118" t="s">
        <v>126</v>
      </c>
      <c r="C146" s="119"/>
      <c r="D146" s="119"/>
      <c r="E146" s="119"/>
      <c r="F146" s="119"/>
      <c r="G146" s="119"/>
      <c r="H146" s="119"/>
      <c r="I146" s="119"/>
      <c r="J146" s="119"/>
      <c r="K146" s="119"/>
      <c r="L146" s="119"/>
      <c r="M146" s="119"/>
      <c r="N146" s="119"/>
      <c r="O146" s="119"/>
      <c r="P146" s="120"/>
      <c r="Q146" s="124">
        <v>7.5999999999999998E-2</v>
      </c>
      <c r="R146" s="125"/>
      <c r="S146" s="125"/>
      <c r="T146" s="125"/>
      <c r="U146" s="126"/>
      <c r="V146" s="44">
        <f>V144*Q146</f>
        <v>289.33822096045043</v>
      </c>
    </row>
    <row r="147" spans="1:22">
      <c r="A147" s="12" t="s">
        <v>80</v>
      </c>
      <c r="B147" s="118" t="s">
        <v>127</v>
      </c>
      <c r="C147" s="119"/>
      <c r="D147" s="119"/>
      <c r="E147" s="119"/>
      <c r="F147" s="119"/>
      <c r="G147" s="119"/>
      <c r="H147" s="119"/>
      <c r="I147" s="119"/>
      <c r="J147" s="119"/>
      <c r="K147" s="119"/>
      <c r="L147" s="119"/>
      <c r="M147" s="119"/>
      <c r="N147" s="119"/>
      <c r="O147" s="119"/>
      <c r="P147" s="120"/>
      <c r="Q147" s="124">
        <v>1.6500000000000001E-2</v>
      </c>
      <c r="R147" s="125"/>
      <c r="S147" s="125"/>
      <c r="T147" s="125"/>
      <c r="U147" s="126"/>
      <c r="V147" s="44">
        <f>V144*Q147</f>
        <v>62.816850603255688</v>
      </c>
    </row>
    <row r="148" spans="1:22">
      <c r="A148" s="127" t="s">
        <v>46</v>
      </c>
      <c r="B148" s="128"/>
      <c r="C148" s="128"/>
      <c r="D148" s="128"/>
      <c r="E148" s="128"/>
      <c r="F148" s="128"/>
      <c r="G148" s="128"/>
      <c r="H148" s="128"/>
      <c r="I148" s="128"/>
      <c r="J148" s="128"/>
      <c r="K148" s="128"/>
      <c r="L148" s="128"/>
      <c r="M148" s="128"/>
      <c r="N148" s="128"/>
      <c r="O148" s="128"/>
      <c r="P148" s="128"/>
      <c r="Q148" s="128"/>
      <c r="R148" s="128"/>
      <c r="S148" s="128"/>
      <c r="T148" s="128"/>
      <c r="U148" s="129"/>
      <c r="V148" s="46">
        <f>V141+V142+V143</f>
        <v>735.28306437185915</v>
      </c>
    </row>
    <row r="149" spans="1:22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</row>
    <row r="150" spans="1:22">
      <c r="A150" s="130" t="s">
        <v>81</v>
      </c>
      <c r="B150" s="130"/>
      <c r="C150" s="130"/>
      <c r="D150" s="130"/>
      <c r="E150" s="130"/>
      <c r="F150" s="130"/>
      <c r="G150" s="130"/>
      <c r="H150" s="130"/>
      <c r="I150" s="130"/>
      <c r="J150" s="130"/>
      <c r="K150" s="130"/>
      <c r="L150" s="130"/>
      <c r="M150" s="130"/>
      <c r="N150" s="130"/>
      <c r="O150" s="130"/>
      <c r="P150" s="130"/>
      <c r="Q150" s="130"/>
      <c r="R150" s="130"/>
      <c r="S150" s="130"/>
      <c r="T150" s="130"/>
      <c r="U150" s="130"/>
      <c r="V150" s="130"/>
    </row>
    <row r="151" spans="1:22">
      <c r="A151" s="127" t="s">
        <v>82</v>
      </c>
      <c r="B151" s="128"/>
      <c r="C151" s="128"/>
      <c r="D151" s="128"/>
      <c r="E151" s="128"/>
      <c r="F151" s="128"/>
      <c r="G151" s="128"/>
      <c r="H151" s="128"/>
      <c r="I151" s="128"/>
      <c r="J151" s="128"/>
      <c r="K151" s="128"/>
      <c r="L151" s="128"/>
      <c r="M151" s="128"/>
      <c r="N151" s="128"/>
      <c r="O151" s="128"/>
      <c r="P151" s="128"/>
      <c r="Q151" s="128"/>
      <c r="R151" s="128"/>
      <c r="S151" s="128"/>
      <c r="T151" s="128"/>
      <c r="U151" s="129"/>
      <c r="V151" s="47" t="s">
        <v>21</v>
      </c>
    </row>
    <row r="152" spans="1:22">
      <c r="A152" s="12" t="s">
        <v>83</v>
      </c>
      <c r="B152" s="118" t="s">
        <v>84</v>
      </c>
      <c r="C152" s="119"/>
      <c r="D152" s="119"/>
      <c r="E152" s="119"/>
      <c r="F152" s="119"/>
      <c r="G152" s="119"/>
      <c r="H152" s="119"/>
      <c r="I152" s="119"/>
      <c r="J152" s="119"/>
      <c r="K152" s="119"/>
      <c r="L152" s="119"/>
      <c r="M152" s="119"/>
      <c r="N152" s="119"/>
      <c r="O152" s="119"/>
      <c r="P152" s="119"/>
      <c r="Q152" s="119"/>
      <c r="R152" s="119"/>
      <c r="S152" s="119"/>
      <c r="T152" s="119"/>
      <c r="U152" s="120"/>
      <c r="V152" s="44">
        <f>V53</f>
        <v>1583.3272727272729</v>
      </c>
    </row>
    <row r="153" spans="1:22">
      <c r="A153" s="12" t="s">
        <v>2</v>
      </c>
      <c r="B153" s="118" t="s">
        <v>85</v>
      </c>
      <c r="C153" s="119"/>
      <c r="D153" s="119"/>
      <c r="E153" s="119"/>
      <c r="F153" s="119"/>
      <c r="G153" s="119"/>
      <c r="H153" s="119"/>
      <c r="I153" s="119"/>
      <c r="J153" s="119"/>
      <c r="K153" s="119"/>
      <c r="L153" s="119"/>
      <c r="M153" s="119"/>
      <c r="N153" s="119"/>
      <c r="O153" s="119"/>
      <c r="P153" s="119"/>
      <c r="Q153" s="119"/>
      <c r="R153" s="119"/>
      <c r="S153" s="119"/>
      <c r="T153" s="119"/>
      <c r="U153" s="120"/>
      <c r="V153" s="44">
        <f>V64</f>
        <v>421.96</v>
      </c>
    </row>
    <row r="154" spans="1:22">
      <c r="A154" s="12" t="s">
        <v>4</v>
      </c>
      <c r="B154" s="118" t="s">
        <v>136</v>
      </c>
      <c r="C154" s="119"/>
      <c r="D154" s="119"/>
      <c r="E154" s="119"/>
      <c r="F154" s="119"/>
      <c r="G154" s="119"/>
      <c r="H154" s="119"/>
      <c r="I154" s="119"/>
      <c r="J154" s="119"/>
      <c r="K154" s="119"/>
      <c r="L154" s="119"/>
      <c r="M154" s="119"/>
      <c r="N154" s="119"/>
      <c r="O154" s="119"/>
      <c r="P154" s="119"/>
      <c r="Q154" s="119"/>
      <c r="R154" s="119"/>
      <c r="S154" s="119"/>
      <c r="T154" s="119"/>
      <c r="U154" s="120"/>
      <c r="V154" s="44">
        <f>V75</f>
        <v>0</v>
      </c>
    </row>
    <row r="155" spans="1:22" ht="18" customHeight="1">
      <c r="A155" s="12" t="s">
        <v>22</v>
      </c>
      <c r="B155" s="118" t="s">
        <v>86</v>
      </c>
      <c r="C155" s="119"/>
      <c r="D155" s="119"/>
      <c r="E155" s="119"/>
      <c r="F155" s="119"/>
      <c r="G155" s="119"/>
      <c r="H155" s="119"/>
      <c r="I155" s="119"/>
      <c r="J155" s="119"/>
      <c r="K155" s="119"/>
      <c r="L155" s="119"/>
      <c r="M155" s="119"/>
      <c r="N155" s="119"/>
      <c r="O155" s="119"/>
      <c r="P155" s="119"/>
      <c r="Q155" s="119"/>
      <c r="R155" s="119"/>
      <c r="S155" s="119"/>
      <c r="T155" s="119"/>
      <c r="U155" s="120"/>
      <c r="V155" s="44">
        <f>V135</f>
        <v>1066.5115176436366</v>
      </c>
    </row>
    <row r="156" spans="1:22" ht="18.75" customHeight="1">
      <c r="A156" s="121" t="s">
        <v>87</v>
      </c>
      <c r="B156" s="122"/>
      <c r="C156" s="122"/>
      <c r="D156" s="122"/>
      <c r="E156" s="122"/>
      <c r="F156" s="122"/>
      <c r="G156" s="122"/>
      <c r="H156" s="122"/>
      <c r="I156" s="122"/>
      <c r="J156" s="122"/>
      <c r="K156" s="122"/>
      <c r="L156" s="122"/>
      <c r="M156" s="122"/>
      <c r="N156" s="122"/>
      <c r="O156" s="122"/>
      <c r="P156" s="122"/>
      <c r="Q156" s="122"/>
      <c r="R156" s="122"/>
      <c r="S156" s="122"/>
      <c r="T156" s="122"/>
      <c r="U156" s="123"/>
      <c r="V156" s="44">
        <f>SUM(V152:V155)</f>
        <v>3071.7987903709095</v>
      </c>
    </row>
    <row r="157" spans="1:22" ht="21" customHeight="1">
      <c r="A157" s="12" t="s">
        <v>23</v>
      </c>
      <c r="B157" s="118" t="s">
        <v>88</v>
      </c>
      <c r="C157" s="119"/>
      <c r="D157" s="119"/>
      <c r="E157" s="119"/>
      <c r="F157" s="119"/>
      <c r="G157" s="119"/>
      <c r="H157" s="119"/>
      <c r="I157" s="119"/>
      <c r="J157" s="119"/>
      <c r="K157" s="119"/>
      <c r="L157" s="119"/>
      <c r="M157" s="119"/>
      <c r="N157" s="119"/>
      <c r="O157" s="119"/>
      <c r="P157" s="119"/>
      <c r="Q157" s="119"/>
      <c r="R157" s="119"/>
      <c r="S157" s="119"/>
      <c r="T157" s="119"/>
      <c r="U157" s="120"/>
      <c r="V157" s="44">
        <f>V148</f>
        <v>735.28306437185915</v>
      </c>
    </row>
    <row r="158" spans="1:22" ht="17.25" customHeight="1">
      <c r="A158" s="107" t="s">
        <v>137</v>
      </c>
      <c r="B158" s="108"/>
      <c r="C158" s="108"/>
      <c r="D158" s="108"/>
      <c r="E158" s="108"/>
      <c r="F158" s="108"/>
      <c r="G158" s="108"/>
      <c r="H158" s="108"/>
      <c r="I158" s="108"/>
      <c r="J158" s="108"/>
      <c r="K158" s="108"/>
      <c r="L158" s="108"/>
      <c r="M158" s="108"/>
      <c r="N158" s="108"/>
      <c r="O158" s="108"/>
      <c r="P158" s="108"/>
      <c r="Q158" s="108"/>
      <c r="R158" s="108"/>
      <c r="S158" s="108"/>
      <c r="T158" s="108"/>
      <c r="U158" s="109"/>
      <c r="V158" s="30">
        <f>SUM(V156:V157)</f>
        <v>3807.0818547427689</v>
      </c>
    </row>
    <row r="161" spans="1:22">
      <c r="A161" s="106" t="s">
        <v>92</v>
      </c>
      <c r="B161" s="106"/>
      <c r="C161" s="106"/>
      <c r="D161" s="106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</row>
    <row r="162" spans="1:22">
      <c r="A162" s="107" t="s">
        <v>89</v>
      </c>
      <c r="B162" s="108"/>
      <c r="C162" s="108"/>
      <c r="D162" s="108"/>
      <c r="E162" s="108"/>
      <c r="F162" s="108"/>
      <c r="G162" s="108"/>
      <c r="H162" s="108"/>
      <c r="I162" s="108"/>
      <c r="J162" s="108"/>
      <c r="K162" s="108"/>
      <c r="L162" s="108"/>
      <c r="M162" s="108"/>
      <c r="N162" s="108"/>
      <c r="O162" s="108"/>
      <c r="P162" s="108"/>
      <c r="Q162" s="108"/>
      <c r="R162" s="108"/>
      <c r="S162" s="108"/>
      <c r="T162" s="108"/>
      <c r="U162" s="108"/>
      <c r="V162" s="109"/>
    </row>
    <row r="163" spans="1:22" ht="31.5">
      <c r="A163" s="65" t="s">
        <v>90</v>
      </c>
      <c r="B163" s="66"/>
      <c r="C163" s="66"/>
      <c r="D163" s="66"/>
      <c r="E163" s="66"/>
      <c r="F163" s="66"/>
      <c r="G163" s="66"/>
      <c r="H163" s="66"/>
      <c r="I163" s="66"/>
      <c r="J163" s="66"/>
      <c r="K163" s="66"/>
      <c r="L163" s="66"/>
      <c r="M163" s="66"/>
      <c r="N163" s="66"/>
      <c r="O163" s="66"/>
      <c r="P163" s="66"/>
      <c r="Q163" s="66"/>
      <c r="R163" s="110" t="s">
        <v>105</v>
      </c>
      <c r="S163" s="111"/>
      <c r="T163" s="110" t="s">
        <v>106</v>
      </c>
      <c r="U163" s="112"/>
      <c r="V163" s="67" t="s">
        <v>107</v>
      </c>
    </row>
    <row r="164" spans="1:22">
      <c r="A164" s="68" t="s">
        <v>83</v>
      </c>
      <c r="B164" s="113" t="s">
        <v>108</v>
      </c>
      <c r="C164" s="114"/>
      <c r="D164" s="114"/>
      <c r="E164" s="114"/>
      <c r="F164" s="114"/>
      <c r="G164" s="114"/>
      <c r="H164" s="114"/>
      <c r="I164" s="114"/>
      <c r="J164" s="114"/>
      <c r="K164" s="114"/>
      <c r="L164" s="114"/>
      <c r="M164" s="114"/>
      <c r="N164" s="114"/>
      <c r="O164" s="114"/>
      <c r="P164" s="114"/>
      <c r="Q164" s="114"/>
      <c r="R164" s="115">
        <f>M29</f>
        <v>4</v>
      </c>
      <c r="S164" s="115"/>
      <c r="T164" s="116">
        <f>V158</f>
        <v>3807.0818547427689</v>
      </c>
      <c r="U164" s="117"/>
      <c r="V164" s="24">
        <f>T164*R164</f>
        <v>15228.327418971076</v>
      </c>
    </row>
    <row r="165" spans="1:22">
      <c r="A165" s="68" t="s">
        <v>4</v>
      </c>
      <c r="B165" s="102" t="s">
        <v>149</v>
      </c>
      <c r="C165" s="103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4"/>
      <c r="V165" s="24">
        <f>V164*Q22</f>
        <v>182739.92902765289</v>
      </c>
    </row>
    <row r="166" spans="1:22">
      <c r="A166" s="52"/>
      <c r="B166" s="53"/>
      <c r="C166" s="54"/>
      <c r="D166" s="54"/>
      <c r="E166" s="54"/>
      <c r="F166" s="54"/>
      <c r="G166" s="54"/>
      <c r="H166" s="54"/>
      <c r="I166" s="54"/>
      <c r="J166" s="54"/>
      <c r="K166" s="54"/>
      <c r="L166" s="54"/>
      <c r="M166" s="54"/>
      <c r="N166" s="54"/>
      <c r="O166" s="54"/>
      <c r="P166" s="54"/>
      <c r="Q166" s="54"/>
      <c r="R166" s="54"/>
      <c r="S166" s="54"/>
      <c r="T166" s="54"/>
      <c r="U166" s="54"/>
      <c r="V166" s="55"/>
    </row>
    <row r="168" spans="1:22" ht="49.5" customHeight="1">
      <c r="A168" s="105" t="s">
        <v>138</v>
      </c>
      <c r="B168" s="105"/>
      <c r="C168" s="105"/>
      <c r="D168" s="105"/>
      <c r="E168" s="105"/>
      <c r="F168" s="105"/>
      <c r="G168" s="105"/>
      <c r="H168" s="105"/>
      <c r="I168" s="105"/>
      <c r="J168" s="105"/>
      <c r="K168" s="105"/>
      <c r="L168" s="105"/>
      <c r="M168" s="105"/>
      <c r="N168" s="105"/>
      <c r="O168" s="105"/>
      <c r="P168" s="105"/>
      <c r="Q168" s="105"/>
      <c r="R168" s="105"/>
      <c r="S168" s="105"/>
      <c r="T168" s="105"/>
      <c r="U168" s="105"/>
      <c r="V168" s="105"/>
    </row>
    <row r="170" spans="1:22">
      <c r="A170" s="51" t="s">
        <v>109</v>
      </c>
    </row>
  </sheetData>
  <mergeCells count="192">
    <mergeCell ref="A9:N9"/>
    <mergeCell ref="O9:V9"/>
    <mergeCell ref="A10:V10"/>
    <mergeCell ref="A12:V12"/>
    <mergeCell ref="B14:P14"/>
    <mergeCell ref="Q14:V14"/>
    <mergeCell ref="A1:V1"/>
    <mergeCell ref="A2:V2"/>
    <mergeCell ref="A5:V5"/>
    <mergeCell ref="A7:V7"/>
    <mergeCell ref="A8:V8"/>
    <mergeCell ref="B18:P18"/>
    <mergeCell ref="Q18:V18"/>
    <mergeCell ref="B19:P19"/>
    <mergeCell ref="Q19:V19"/>
    <mergeCell ref="B20:P20"/>
    <mergeCell ref="Q20:V20"/>
    <mergeCell ref="B15:P15"/>
    <mergeCell ref="Q15:V15"/>
    <mergeCell ref="B16:P16"/>
    <mergeCell ref="Q16:V16"/>
    <mergeCell ref="B17:P17"/>
    <mergeCell ref="Q17:V17"/>
    <mergeCell ref="A26:V26"/>
    <mergeCell ref="A28:F28"/>
    <mergeCell ref="G28:L28"/>
    <mergeCell ref="M28:V28"/>
    <mergeCell ref="A29:F29"/>
    <mergeCell ref="G29:L29"/>
    <mergeCell ref="M29:V29"/>
    <mergeCell ref="B21:P21"/>
    <mergeCell ref="Q21:V21"/>
    <mergeCell ref="B22:P22"/>
    <mergeCell ref="Q22:V22"/>
    <mergeCell ref="A23:V23"/>
    <mergeCell ref="A24:V24"/>
    <mergeCell ref="B38:P38"/>
    <mergeCell ref="Q38:V38"/>
    <mergeCell ref="B39:P39"/>
    <mergeCell ref="Q39:V39"/>
    <mergeCell ref="B40:P40"/>
    <mergeCell ref="Q40:V40"/>
    <mergeCell ref="A32:V32"/>
    <mergeCell ref="A33:V33"/>
    <mergeCell ref="A35:V35"/>
    <mergeCell ref="B36:P36"/>
    <mergeCell ref="Q36:V36"/>
    <mergeCell ref="B37:P37"/>
    <mergeCell ref="Q37:V37"/>
    <mergeCell ref="B47:P47"/>
    <mergeCell ref="Q47:U47"/>
    <mergeCell ref="B48:P48"/>
    <mergeCell ref="Q48:U48"/>
    <mergeCell ref="B49:P49"/>
    <mergeCell ref="Q49:U49"/>
    <mergeCell ref="B41:P41"/>
    <mergeCell ref="Q41:V41"/>
    <mergeCell ref="B42:P42"/>
    <mergeCell ref="Q42:V42"/>
    <mergeCell ref="B43:V43"/>
    <mergeCell ref="A45:V45"/>
    <mergeCell ref="A56:V56"/>
    <mergeCell ref="B58:U58"/>
    <mergeCell ref="B59:O59"/>
    <mergeCell ref="B60:U60"/>
    <mergeCell ref="B61:O61"/>
    <mergeCell ref="B62:O62"/>
    <mergeCell ref="B50:P50"/>
    <mergeCell ref="Q50:U50"/>
    <mergeCell ref="B51:U51"/>
    <mergeCell ref="B52:P52"/>
    <mergeCell ref="Q52:U52"/>
    <mergeCell ref="B53:U53"/>
    <mergeCell ref="B72:U72"/>
    <mergeCell ref="B73:U73"/>
    <mergeCell ref="B74:U74"/>
    <mergeCell ref="A75:U75"/>
    <mergeCell ref="A78:V78"/>
    <mergeCell ref="A80:V80"/>
    <mergeCell ref="B63:U63"/>
    <mergeCell ref="A64:U64"/>
    <mergeCell ref="A67:V67"/>
    <mergeCell ref="B69:U69"/>
    <mergeCell ref="B70:U70"/>
    <mergeCell ref="B71:U71"/>
    <mergeCell ref="B84:P84"/>
    <mergeCell ref="Q84:U84"/>
    <mergeCell ref="B85:P85"/>
    <mergeCell ref="Q85:U85"/>
    <mergeCell ref="B86:P86"/>
    <mergeCell ref="Q86:U86"/>
    <mergeCell ref="B81:P81"/>
    <mergeCell ref="Q81:U81"/>
    <mergeCell ref="B82:P82"/>
    <mergeCell ref="Q82:U82"/>
    <mergeCell ref="B83:P83"/>
    <mergeCell ref="Q83:U83"/>
    <mergeCell ref="A90:P90"/>
    <mergeCell ref="Q90:U90"/>
    <mergeCell ref="A92:V92"/>
    <mergeCell ref="B93:U93"/>
    <mergeCell ref="B94:P94"/>
    <mergeCell ref="Q94:U94"/>
    <mergeCell ref="B87:P87"/>
    <mergeCell ref="Q87:U87"/>
    <mergeCell ref="B88:P88"/>
    <mergeCell ref="Q88:U88"/>
    <mergeCell ref="B89:P89"/>
    <mergeCell ref="Q89:U89"/>
    <mergeCell ref="A100:V100"/>
    <mergeCell ref="B101:U101"/>
    <mergeCell ref="B102:P102"/>
    <mergeCell ref="Q102:U102"/>
    <mergeCell ref="B103:U103"/>
    <mergeCell ref="A104:U104"/>
    <mergeCell ref="B95:P95"/>
    <mergeCell ref="Q95:U95"/>
    <mergeCell ref="B96:P96"/>
    <mergeCell ref="Q96:U96"/>
    <mergeCell ref="B97:U97"/>
    <mergeCell ref="A98:U98"/>
    <mergeCell ref="B111:P111"/>
    <mergeCell ref="Q111:U111"/>
    <mergeCell ref="B112:U112"/>
    <mergeCell ref="B113:U113"/>
    <mergeCell ref="A114:U114"/>
    <mergeCell ref="A116:V116"/>
    <mergeCell ref="A106:V106"/>
    <mergeCell ref="B107:U107"/>
    <mergeCell ref="B108:P108"/>
    <mergeCell ref="Q108:U108"/>
    <mergeCell ref="B109:U109"/>
    <mergeCell ref="B110:U110"/>
    <mergeCell ref="B121:P121"/>
    <mergeCell ref="Q121:U121"/>
    <mergeCell ref="B122:P122"/>
    <mergeCell ref="Q122:U122"/>
    <mergeCell ref="B123:U123"/>
    <mergeCell ref="B124:U124"/>
    <mergeCell ref="B117:U117"/>
    <mergeCell ref="B118:P118"/>
    <mergeCell ref="Q118:U118"/>
    <mergeCell ref="B119:P119"/>
    <mergeCell ref="Q119:U119"/>
    <mergeCell ref="B120:P120"/>
    <mergeCell ref="Q120:U120"/>
    <mergeCell ref="B132:U132"/>
    <mergeCell ref="B133:U133"/>
    <mergeCell ref="B134:U134"/>
    <mergeCell ref="A135:U135"/>
    <mergeCell ref="A139:V139"/>
    <mergeCell ref="B140:P140"/>
    <mergeCell ref="Q140:U140"/>
    <mergeCell ref="A125:U125"/>
    <mergeCell ref="A127:V127"/>
    <mergeCell ref="B128:U128"/>
    <mergeCell ref="B129:U129"/>
    <mergeCell ref="B130:U130"/>
    <mergeCell ref="B131:U131"/>
    <mergeCell ref="B144:P144"/>
    <mergeCell ref="Q144:U144"/>
    <mergeCell ref="B145:P145"/>
    <mergeCell ref="Q145:U145"/>
    <mergeCell ref="B146:P146"/>
    <mergeCell ref="Q146:U146"/>
    <mergeCell ref="B141:P141"/>
    <mergeCell ref="Q141:U141"/>
    <mergeCell ref="B142:P142"/>
    <mergeCell ref="Q142:U142"/>
    <mergeCell ref="B143:P143"/>
    <mergeCell ref="Q143:U143"/>
    <mergeCell ref="B153:U153"/>
    <mergeCell ref="B154:U154"/>
    <mergeCell ref="B155:U155"/>
    <mergeCell ref="A156:U156"/>
    <mergeCell ref="B157:U157"/>
    <mergeCell ref="A158:U158"/>
    <mergeCell ref="B147:P147"/>
    <mergeCell ref="Q147:U147"/>
    <mergeCell ref="A148:U148"/>
    <mergeCell ref="A150:V150"/>
    <mergeCell ref="A151:U151"/>
    <mergeCell ref="B152:U152"/>
    <mergeCell ref="B165:U165"/>
    <mergeCell ref="A168:V168"/>
    <mergeCell ref="A161:V161"/>
    <mergeCell ref="A162:V162"/>
    <mergeCell ref="R163:S163"/>
    <mergeCell ref="T163:U163"/>
    <mergeCell ref="B164:Q164"/>
    <mergeCell ref="R164:S164"/>
    <mergeCell ref="T164:U164"/>
  </mergeCells>
  <printOptions horizontalCentered="1"/>
  <pageMargins left="0.51181102362204722" right="0.51181102362204722" top="0.39370078740157483" bottom="0.39370078740157483" header="0.31496062992125984" footer="0.31496062992125984"/>
  <pageSetup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71"/>
  <sheetViews>
    <sheetView topLeftCell="A16" workbookViewId="0">
      <selection activeCell="M30" sqref="M30"/>
    </sheetView>
  </sheetViews>
  <sheetFormatPr defaultRowHeight="15.75"/>
  <cols>
    <col min="1" max="1" width="19.28515625" style="1" customWidth="1"/>
    <col min="2" max="3" width="3.28515625" style="1" customWidth="1"/>
    <col min="4" max="4" width="3.5703125" style="1" customWidth="1"/>
    <col min="5" max="5" width="2.85546875" style="1" customWidth="1"/>
    <col min="6" max="6" width="3.28515625" style="1" customWidth="1"/>
    <col min="7" max="7" width="6.85546875" style="1" customWidth="1"/>
    <col min="8" max="8" width="3" style="1" customWidth="1"/>
    <col min="9" max="9" width="2.140625" style="1" customWidth="1"/>
    <col min="10" max="10" width="2.28515625" style="1" customWidth="1"/>
    <col min="11" max="11" width="2.140625" style="1" customWidth="1"/>
    <col min="12" max="12" width="4.7109375" style="1" customWidth="1"/>
    <col min="13" max="13" width="3.140625" style="1" customWidth="1"/>
    <col min="14" max="14" width="2.7109375" style="1" customWidth="1"/>
    <col min="15" max="15" width="9.85546875" style="1" customWidth="1"/>
    <col min="16" max="18" width="9.140625" style="1"/>
    <col min="19" max="21" width="9.140625" style="1" customWidth="1"/>
    <col min="22" max="22" width="18.140625" style="1" customWidth="1"/>
    <col min="23" max="23" width="9.140625" style="1"/>
    <col min="24" max="24" width="10.7109375" style="1" bestFit="1" customWidth="1"/>
    <col min="25" max="16384" width="9.140625" style="1"/>
  </cols>
  <sheetData>
    <row r="1" spans="1:24">
      <c r="A1" s="245" t="s">
        <v>131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</row>
    <row r="2" spans="1:24">
      <c r="A2" s="245" t="s">
        <v>158</v>
      </c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</row>
    <row r="3" spans="1:24">
      <c r="A3" s="82"/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</row>
    <row r="4" spans="1:24" s="13" customFormat="1">
      <c r="A4" s="56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</row>
    <row r="5" spans="1:24" ht="15.75" customHeight="1">
      <c r="A5" s="217" t="s">
        <v>160</v>
      </c>
      <c r="B5" s="217"/>
      <c r="C5" s="217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217"/>
      <c r="S5" s="217"/>
      <c r="T5" s="217"/>
      <c r="U5" s="217"/>
      <c r="V5" s="217"/>
    </row>
    <row r="6" spans="1:24" ht="15.75" customHeight="1">
      <c r="A6" s="81"/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X6" s="60"/>
    </row>
    <row r="7" spans="1:24">
      <c r="A7" s="248" t="s">
        <v>133</v>
      </c>
      <c r="B7" s="248"/>
      <c r="C7" s="248"/>
      <c r="D7" s="248"/>
      <c r="E7" s="248"/>
      <c r="F7" s="248"/>
      <c r="G7" s="248"/>
      <c r="H7" s="248"/>
      <c r="I7" s="248"/>
      <c r="J7" s="248"/>
      <c r="K7" s="248"/>
      <c r="L7" s="248"/>
      <c r="M7" s="248"/>
      <c r="N7" s="248"/>
      <c r="O7" s="248"/>
      <c r="P7" s="248"/>
      <c r="Q7" s="248"/>
      <c r="R7" s="248"/>
      <c r="S7" s="248"/>
      <c r="T7" s="248"/>
      <c r="U7" s="248"/>
      <c r="V7" s="248"/>
    </row>
    <row r="8" spans="1:24">
      <c r="A8" s="249" t="s">
        <v>130</v>
      </c>
      <c r="B8" s="250"/>
      <c r="C8" s="250"/>
      <c r="D8" s="250"/>
      <c r="E8" s="250"/>
      <c r="F8" s="250"/>
      <c r="G8" s="250"/>
      <c r="H8" s="250"/>
      <c r="I8" s="250"/>
      <c r="J8" s="250"/>
      <c r="K8" s="250"/>
      <c r="L8" s="250"/>
      <c r="M8" s="250"/>
      <c r="N8" s="250"/>
      <c r="O8" s="250"/>
      <c r="P8" s="250"/>
      <c r="Q8" s="250"/>
      <c r="R8" s="250"/>
      <c r="S8" s="250"/>
      <c r="T8" s="250"/>
      <c r="U8" s="250"/>
      <c r="V8" s="251"/>
    </row>
    <row r="9" spans="1:24">
      <c r="A9" s="235" t="s">
        <v>128</v>
      </c>
      <c r="B9" s="236"/>
      <c r="C9" s="236"/>
      <c r="D9" s="236"/>
      <c r="E9" s="236"/>
      <c r="F9" s="236"/>
      <c r="G9" s="236"/>
      <c r="H9" s="236"/>
      <c r="I9" s="236"/>
      <c r="J9" s="236"/>
      <c r="K9" s="236"/>
      <c r="L9" s="236"/>
      <c r="M9" s="236"/>
      <c r="N9" s="236"/>
      <c r="O9" s="237" t="s">
        <v>132</v>
      </c>
      <c r="P9" s="236"/>
      <c r="Q9" s="236"/>
      <c r="R9" s="236"/>
      <c r="S9" s="236"/>
      <c r="T9" s="236"/>
      <c r="U9" s="236"/>
      <c r="V9" s="238"/>
    </row>
    <row r="10" spans="1:24" ht="30" customHeight="1">
      <c r="A10" s="239" t="s">
        <v>129</v>
      </c>
      <c r="B10" s="240"/>
      <c r="C10" s="240"/>
      <c r="D10" s="240"/>
      <c r="E10" s="240"/>
      <c r="F10" s="240"/>
      <c r="G10" s="240"/>
      <c r="H10" s="240"/>
      <c r="I10" s="240"/>
      <c r="J10" s="240"/>
      <c r="K10" s="240"/>
      <c r="L10" s="240"/>
      <c r="M10" s="240"/>
      <c r="N10" s="240"/>
      <c r="O10" s="240"/>
      <c r="P10" s="240"/>
      <c r="Q10" s="240"/>
      <c r="R10" s="240"/>
      <c r="S10" s="240"/>
      <c r="T10" s="240"/>
      <c r="U10" s="240"/>
      <c r="V10" s="241"/>
      <c r="X10" s="95" t="s">
        <v>109</v>
      </c>
    </row>
    <row r="12" spans="1:24">
      <c r="A12" s="190" t="s">
        <v>181</v>
      </c>
      <c r="B12" s="190"/>
      <c r="C12" s="190"/>
      <c r="D12" s="190"/>
      <c r="E12" s="190"/>
      <c r="F12" s="190"/>
      <c r="G12" s="190"/>
      <c r="H12" s="190"/>
      <c r="I12" s="190"/>
      <c r="J12" s="190"/>
      <c r="K12" s="190"/>
      <c r="L12" s="190"/>
      <c r="M12" s="190"/>
      <c r="N12" s="190"/>
      <c r="O12" s="190"/>
      <c r="P12" s="190"/>
      <c r="Q12" s="190"/>
      <c r="R12" s="190"/>
      <c r="S12" s="190"/>
      <c r="T12" s="190"/>
      <c r="U12" s="190"/>
      <c r="V12" s="190"/>
      <c r="X12" s="95" t="s">
        <v>109</v>
      </c>
    </row>
    <row r="13" spans="1:24">
      <c r="A13" s="82"/>
      <c r="B13" s="82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X13" s="74" t="s">
        <v>109</v>
      </c>
    </row>
    <row r="14" spans="1:24">
      <c r="A14" s="20" t="s">
        <v>0</v>
      </c>
      <c r="B14" s="146" t="s">
        <v>1</v>
      </c>
      <c r="C14" s="147"/>
      <c r="D14" s="147"/>
      <c r="E14" s="147"/>
      <c r="F14" s="147"/>
      <c r="G14" s="147"/>
      <c r="H14" s="147"/>
      <c r="I14" s="147"/>
      <c r="J14" s="147"/>
      <c r="K14" s="147"/>
      <c r="L14" s="147"/>
      <c r="M14" s="147"/>
      <c r="N14" s="147"/>
      <c r="O14" s="147"/>
      <c r="P14" s="148"/>
      <c r="Q14" s="242"/>
      <c r="R14" s="243"/>
      <c r="S14" s="243"/>
      <c r="T14" s="243"/>
      <c r="U14" s="243"/>
      <c r="V14" s="244"/>
    </row>
    <row r="15" spans="1:24">
      <c r="A15" s="20" t="s">
        <v>2</v>
      </c>
      <c r="B15" s="146" t="s">
        <v>3</v>
      </c>
      <c r="C15" s="147"/>
      <c r="D15" s="147"/>
      <c r="E15" s="147"/>
      <c r="F15" s="147"/>
      <c r="G15" s="147"/>
      <c r="H15" s="147"/>
      <c r="I15" s="147"/>
      <c r="J15" s="147"/>
      <c r="K15" s="147"/>
      <c r="L15" s="147"/>
      <c r="M15" s="147"/>
      <c r="N15" s="147"/>
      <c r="O15" s="147"/>
      <c r="P15" s="148"/>
      <c r="Q15" s="234"/>
      <c r="R15" s="228"/>
      <c r="S15" s="228"/>
      <c r="T15" s="228"/>
      <c r="U15" s="228"/>
      <c r="V15" s="229"/>
    </row>
    <row r="16" spans="1:24" ht="33.75" customHeight="1">
      <c r="A16" s="20" t="s">
        <v>140</v>
      </c>
      <c r="B16" s="146" t="s">
        <v>161</v>
      </c>
      <c r="C16" s="147"/>
      <c r="D16" s="147"/>
      <c r="E16" s="147"/>
      <c r="F16" s="147"/>
      <c r="G16" s="147"/>
      <c r="H16" s="147"/>
      <c r="I16" s="147"/>
      <c r="J16" s="147"/>
      <c r="K16" s="147"/>
      <c r="L16" s="147"/>
      <c r="M16" s="147"/>
      <c r="N16" s="147"/>
      <c r="O16" s="147"/>
      <c r="P16" s="148"/>
      <c r="Q16" s="234" t="s">
        <v>109</v>
      </c>
      <c r="R16" s="228"/>
      <c r="S16" s="228"/>
      <c r="T16" s="228"/>
      <c r="U16" s="228"/>
      <c r="V16" s="229"/>
    </row>
    <row r="17" spans="1:24" ht="15.75" customHeight="1">
      <c r="A17" s="20" t="s">
        <v>61</v>
      </c>
      <c r="B17" s="146" t="s">
        <v>112</v>
      </c>
      <c r="C17" s="147"/>
      <c r="D17" s="147"/>
      <c r="E17" s="147"/>
      <c r="F17" s="147"/>
      <c r="G17" s="147"/>
      <c r="H17" s="147"/>
      <c r="I17" s="147"/>
      <c r="J17" s="147"/>
      <c r="K17" s="147"/>
      <c r="L17" s="147"/>
      <c r="M17" s="147"/>
      <c r="N17" s="147"/>
      <c r="O17" s="147"/>
      <c r="P17" s="148"/>
      <c r="Q17" s="234" t="s">
        <v>109</v>
      </c>
      <c r="R17" s="228"/>
      <c r="S17" s="228"/>
      <c r="T17" s="228"/>
      <c r="U17" s="228"/>
      <c r="V17" s="229"/>
    </row>
    <row r="18" spans="1:24" ht="15.75" customHeight="1">
      <c r="A18" s="20" t="s">
        <v>62</v>
      </c>
      <c r="B18" s="146" t="s">
        <v>113</v>
      </c>
      <c r="C18" s="147"/>
      <c r="D18" s="147"/>
      <c r="E18" s="147"/>
      <c r="F18" s="147"/>
      <c r="G18" s="147"/>
      <c r="H18" s="147"/>
      <c r="I18" s="147"/>
      <c r="J18" s="147"/>
      <c r="K18" s="147"/>
      <c r="L18" s="147"/>
      <c r="M18" s="147"/>
      <c r="N18" s="147"/>
      <c r="O18" s="147"/>
      <c r="P18" s="148"/>
      <c r="Q18" s="227" t="s">
        <v>109</v>
      </c>
      <c r="R18" s="228"/>
      <c r="S18" s="228"/>
      <c r="T18" s="228"/>
      <c r="U18" s="228"/>
      <c r="V18" s="229"/>
    </row>
    <row r="19" spans="1:24" ht="15.75" customHeight="1">
      <c r="A19" s="20" t="s">
        <v>79</v>
      </c>
      <c r="B19" s="146" t="s">
        <v>114</v>
      </c>
      <c r="C19" s="147"/>
      <c r="D19" s="147"/>
      <c r="E19" s="147"/>
      <c r="F19" s="147"/>
      <c r="G19" s="147"/>
      <c r="H19" s="147"/>
      <c r="I19" s="147"/>
      <c r="J19" s="147"/>
      <c r="K19" s="147"/>
      <c r="L19" s="147"/>
      <c r="M19" s="147"/>
      <c r="N19" s="147"/>
      <c r="O19" s="147"/>
      <c r="P19" s="148"/>
      <c r="Q19" s="234" t="s">
        <v>109</v>
      </c>
      <c r="R19" s="228"/>
      <c r="S19" s="228"/>
      <c r="T19" s="228"/>
      <c r="U19" s="228"/>
      <c r="V19" s="229"/>
    </row>
    <row r="20" spans="1:24">
      <c r="A20" s="20" t="s">
        <v>80</v>
      </c>
      <c r="B20" s="146" t="s">
        <v>115</v>
      </c>
      <c r="C20" s="147"/>
      <c r="D20" s="147"/>
      <c r="E20" s="147"/>
      <c r="F20" s="147"/>
      <c r="G20" s="147"/>
      <c r="H20" s="147"/>
      <c r="I20" s="147"/>
      <c r="J20" s="147"/>
      <c r="K20" s="147"/>
      <c r="L20" s="147"/>
      <c r="M20" s="147"/>
      <c r="N20" s="147"/>
      <c r="O20" s="147"/>
      <c r="P20" s="148"/>
      <c r="Q20" s="234" t="s">
        <v>163</v>
      </c>
      <c r="R20" s="228"/>
      <c r="S20" s="228"/>
      <c r="T20" s="228"/>
      <c r="U20" s="228"/>
      <c r="V20" s="229"/>
    </row>
    <row r="21" spans="1:24">
      <c r="A21" s="20" t="s">
        <v>121</v>
      </c>
      <c r="B21" s="146" t="s">
        <v>116</v>
      </c>
      <c r="C21" s="147"/>
      <c r="D21" s="147"/>
      <c r="E21" s="147"/>
      <c r="F21" s="147"/>
      <c r="G21" s="147"/>
      <c r="H21" s="147"/>
      <c r="I21" s="147"/>
      <c r="J21" s="147"/>
      <c r="K21" s="147"/>
      <c r="L21" s="147"/>
      <c r="M21" s="147"/>
      <c r="N21" s="147"/>
      <c r="O21" s="147"/>
      <c r="P21" s="148"/>
      <c r="Q21" s="227" t="s">
        <v>109</v>
      </c>
      <c r="R21" s="228"/>
      <c r="S21" s="228"/>
      <c r="T21" s="228"/>
      <c r="U21" s="228"/>
      <c r="V21" s="229"/>
    </row>
    <row r="22" spans="1:24">
      <c r="A22" s="20" t="s">
        <v>6</v>
      </c>
      <c r="B22" s="146" t="s">
        <v>7</v>
      </c>
      <c r="C22" s="147"/>
      <c r="D22" s="147"/>
      <c r="E22" s="147"/>
      <c r="F22" s="147"/>
      <c r="G22" s="147"/>
      <c r="H22" s="147"/>
      <c r="I22" s="147"/>
      <c r="J22" s="147"/>
      <c r="K22" s="147"/>
      <c r="L22" s="147"/>
      <c r="M22" s="147"/>
      <c r="N22" s="147"/>
      <c r="O22" s="147"/>
      <c r="P22" s="148"/>
      <c r="Q22" s="230">
        <v>12</v>
      </c>
      <c r="R22" s="231"/>
      <c r="S22" s="231"/>
      <c r="T22" s="231"/>
      <c r="U22" s="231"/>
      <c r="V22" s="232"/>
    </row>
    <row r="23" spans="1:24">
      <c r="A23" s="233" t="s">
        <v>162</v>
      </c>
      <c r="B23" s="233"/>
      <c r="C23" s="233"/>
      <c r="D23" s="233"/>
      <c r="E23" s="233"/>
      <c r="F23" s="233"/>
      <c r="G23" s="233"/>
      <c r="H23" s="233"/>
      <c r="I23" s="233"/>
      <c r="J23" s="233"/>
      <c r="K23" s="233"/>
      <c r="L23" s="233"/>
      <c r="M23" s="233"/>
      <c r="N23" s="233"/>
      <c r="O23" s="233"/>
      <c r="P23" s="233"/>
      <c r="Q23" s="233"/>
      <c r="R23" s="233"/>
      <c r="S23" s="233"/>
      <c r="T23" s="233"/>
      <c r="U23" s="233"/>
      <c r="V23" s="233"/>
    </row>
    <row r="24" spans="1:24">
      <c r="A24" s="233" t="s">
        <v>109</v>
      </c>
      <c r="B24" s="233"/>
      <c r="C24" s="233"/>
      <c r="D24" s="233"/>
      <c r="E24" s="233"/>
      <c r="F24" s="233"/>
      <c r="G24" s="233"/>
      <c r="H24" s="233"/>
      <c r="I24" s="233"/>
      <c r="J24" s="233"/>
      <c r="K24" s="233"/>
      <c r="L24" s="233"/>
      <c r="M24" s="233"/>
      <c r="N24" s="233"/>
      <c r="O24" s="233"/>
      <c r="P24" s="233"/>
      <c r="Q24" s="233"/>
      <c r="R24" s="233"/>
      <c r="S24" s="233"/>
      <c r="T24" s="233"/>
      <c r="U24" s="233"/>
      <c r="V24" s="233"/>
      <c r="X24" s="58"/>
    </row>
    <row r="25" spans="1:24">
      <c r="A25" s="59"/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X25" s="58"/>
    </row>
    <row r="26" spans="1:24">
      <c r="A26" s="217" t="s">
        <v>8</v>
      </c>
      <c r="B26" s="217"/>
      <c r="C26" s="217"/>
      <c r="D26" s="217"/>
      <c r="E26" s="217"/>
      <c r="F26" s="217"/>
      <c r="G26" s="217"/>
      <c r="H26" s="217"/>
      <c r="I26" s="217"/>
      <c r="J26" s="217"/>
      <c r="K26" s="217"/>
      <c r="L26" s="217"/>
      <c r="M26" s="217"/>
      <c r="N26" s="217"/>
      <c r="O26" s="217"/>
      <c r="P26" s="217"/>
      <c r="Q26" s="217"/>
      <c r="R26" s="217"/>
      <c r="S26" s="217"/>
      <c r="T26" s="217"/>
      <c r="U26" s="217"/>
      <c r="V26" s="217"/>
    </row>
    <row r="27" spans="1:24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</row>
    <row r="28" spans="1:24">
      <c r="A28" s="107" t="s">
        <v>9</v>
      </c>
      <c r="B28" s="108"/>
      <c r="C28" s="108"/>
      <c r="D28" s="108"/>
      <c r="E28" s="108"/>
      <c r="F28" s="109"/>
      <c r="G28" s="107" t="s">
        <v>10</v>
      </c>
      <c r="H28" s="108"/>
      <c r="I28" s="108"/>
      <c r="J28" s="108"/>
      <c r="K28" s="108"/>
      <c r="L28" s="109"/>
      <c r="M28" s="107" t="s">
        <v>11</v>
      </c>
      <c r="N28" s="108"/>
      <c r="O28" s="108"/>
      <c r="P28" s="108"/>
      <c r="Q28" s="108"/>
      <c r="R28" s="108"/>
      <c r="S28" s="108"/>
      <c r="T28" s="108"/>
      <c r="U28" s="108"/>
      <c r="V28" s="109"/>
    </row>
    <row r="29" spans="1:24" s="17" customFormat="1" ht="42" customHeight="1">
      <c r="A29" s="221" t="s">
        <v>134</v>
      </c>
      <c r="B29" s="222"/>
      <c r="C29" s="222"/>
      <c r="D29" s="222"/>
      <c r="E29" s="222"/>
      <c r="F29" s="223"/>
      <c r="G29" s="224" t="s">
        <v>110</v>
      </c>
      <c r="H29" s="225"/>
      <c r="I29" s="225"/>
      <c r="J29" s="225"/>
      <c r="K29" s="225"/>
      <c r="L29" s="226"/>
      <c r="M29" s="224">
        <v>1</v>
      </c>
      <c r="N29" s="225"/>
      <c r="O29" s="225"/>
      <c r="P29" s="225"/>
      <c r="Q29" s="225"/>
      <c r="R29" s="225"/>
      <c r="S29" s="225"/>
      <c r="T29" s="225"/>
      <c r="U29" s="225"/>
      <c r="V29" s="226"/>
    </row>
    <row r="30" spans="1:24">
      <c r="A30" s="1" t="s">
        <v>164</v>
      </c>
    </row>
    <row r="33" spans="1:24">
      <c r="A33" s="190" t="s">
        <v>12</v>
      </c>
      <c r="B33" s="190"/>
      <c r="C33" s="190"/>
      <c r="D33" s="190"/>
      <c r="E33" s="190"/>
      <c r="F33" s="190"/>
      <c r="G33" s="190"/>
      <c r="H33" s="190"/>
      <c r="I33" s="190"/>
      <c r="J33" s="190"/>
      <c r="K33" s="190"/>
      <c r="L33" s="190"/>
      <c r="M33" s="190"/>
      <c r="N33" s="190"/>
      <c r="O33" s="190"/>
      <c r="P33" s="190"/>
      <c r="Q33" s="190"/>
      <c r="R33" s="190"/>
      <c r="S33" s="190"/>
      <c r="T33" s="190"/>
      <c r="U33" s="190"/>
      <c r="V33" s="190"/>
    </row>
    <row r="34" spans="1:24">
      <c r="A34" s="190" t="s">
        <v>13</v>
      </c>
      <c r="B34" s="190"/>
      <c r="C34" s="190"/>
      <c r="D34" s="190"/>
      <c r="E34" s="190"/>
      <c r="F34" s="190"/>
      <c r="G34" s="190"/>
      <c r="H34" s="190"/>
      <c r="I34" s="190"/>
      <c r="J34" s="190"/>
      <c r="K34" s="190"/>
      <c r="L34" s="190"/>
      <c r="M34" s="190"/>
      <c r="N34" s="190"/>
      <c r="O34" s="190"/>
      <c r="P34" s="190"/>
      <c r="Q34" s="190"/>
      <c r="R34" s="190"/>
      <c r="S34" s="190"/>
      <c r="T34" s="190"/>
      <c r="U34" s="190"/>
      <c r="V34" s="190"/>
    </row>
    <row r="36" spans="1:24">
      <c r="A36" s="149" t="s">
        <v>14</v>
      </c>
      <c r="B36" s="150"/>
      <c r="C36" s="150"/>
      <c r="D36" s="150"/>
      <c r="E36" s="150"/>
      <c r="F36" s="150"/>
      <c r="G36" s="150"/>
      <c r="H36" s="150"/>
      <c r="I36" s="150"/>
      <c r="J36" s="150"/>
      <c r="K36" s="150"/>
      <c r="L36" s="150"/>
      <c r="M36" s="150"/>
      <c r="N36" s="150"/>
      <c r="O36" s="150"/>
      <c r="P36" s="150"/>
      <c r="Q36" s="150"/>
      <c r="R36" s="150"/>
      <c r="S36" s="150"/>
      <c r="T36" s="150"/>
      <c r="U36" s="150"/>
      <c r="V36" s="151"/>
    </row>
    <row r="37" spans="1:24">
      <c r="A37" s="20">
        <v>1</v>
      </c>
      <c r="B37" s="118" t="s">
        <v>15</v>
      </c>
      <c r="C37" s="119"/>
      <c r="D37" s="119"/>
      <c r="E37" s="119"/>
      <c r="F37" s="119"/>
      <c r="G37" s="119"/>
      <c r="H37" s="119"/>
      <c r="I37" s="119"/>
      <c r="J37" s="119"/>
      <c r="K37" s="119"/>
      <c r="L37" s="119"/>
      <c r="M37" s="119"/>
      <c r="N37" s="119"/>
      <c r="O37" s="119"/>
      <c r="P37" s="120"/>
      <c r="Q37" s="218" t="str">
        <f>A5</f>
        <v>ENFERMEIRO (CBO 223505)</v>
      </c>
      <c r="R37" s="219"/>
      <c r="S37" s="219"/>
      <c r="T37" s="219"/>
      <c r="U37" s="219"/>
      <c r="V37" s="220"/>
    </row>
    <row r="38" spans="1:24">
      <c r="A38" s="20">
        <v>2</v>
      </c>
      <c r="B38" s="118" t="s">
        <v>118</v>
      </c>
      <c r="C38" s="119"/>
      <c r="D38" s="119"/>
      <c r="E38" s="119"/>
      <c r="F38" s="119"/>
      <c r="G38" s="119"/>
      <c r="H38" s="119"/>
      <c r="I38" s="119"/>
      <c r="J38" s="119"/>
      <c r="K38" s="119"/>
      <c r="L38" s="119"/>
      <c r="M38" s="119"/>
      <c r="N38" s="119"/>
      <c r="O38" s="119"/>
      <c r="P38" s="120"/>
      <c r="Q38" s="209">
        <v>1412</v>
      </c>
      <c r="R38" s="210"/>
      <c r="S38" s="210"/>
      <c r="T38" s="210"/>
      <c r="U38" s="210"/>
      <c r="V38" s="211"/>
    </row>
    <row r="39" spans="1:24" ht="15.75" customHeight="1">
      <c r="A39" s="20">
        <v>3</v>
      </c>
      <c r="B39" s="146" t="s">
        <v>165</v>
      </c>
      <c r="C39" s="147"/>
      <c r="D39" s="147"/>
      <c r="E39" s="147"/>
      <c r="F39" s="147"/>
      <c r="G39" s="147"/>
      <c r="H39" s="147"/>
      <c r="I39" s="147"/>
      <c r="J39" s="147"/>
      <c r="K39" s="147"/>
      <c r="L39" s="147"/>
      <c r="M39" s="147"/>
      <c r="N39" s="147"/>
      <c r="O39" s="147"/>
      <c r="P39" s="148"/>
      <c r="Q39" s="209">
        <v>4750</v>
      </c>
      <c r="R39" s="210"/>
      <c r="S39" s="210"/>
      <c r="T39" s="210"/>
      <c r="U39" s="210"/>
      <c r="V39" s="211"/>
      <c r="X39" s="74" t="s">
        <v>109</v>
      </c>
    </row>
    <row r="40" spans="1:24">
      <c r="A40" s="20" t="s">
        <v>122</v>
      </c>
      <c r="B40" s="118" t="s">
        <v>146</v>
      </c>
      <c r="C40" s="119"/>
      <c r="D40" s="119"/>
      <c r="E40" s="119"/>
      <c r="F40" s="119"/>
      <c r="G40" s="119"/>
      <c r="H40" s="119"/>
      <c r="I40" s="119"/>
      <c r="J40" s="119"/>
      <c r="K40" s="119"/>
      <c r="L40" s="119"/>
      <c r="M40" s="119"/>
      <c r="N40" s="119"/>
      <c r="O40" s="119"/>
      <c r="P40" s="120"/>
      <c r="Q40" s="209">
        <v>44</v>
      </c>
      <c r="R40" s="210"/>
      <c r="S40" s="210"/>
      <c r="T40" s="210"/>
      <c r="U40" s="210"/>
      <c r="V40" s="211"/>
    </row>
    <row r="41" spans="1:24">
      <c r="A41" s="20" t="s">
        <v>123</v>
      </c>
      <c r="B41" s="118" t="s">
        <v>147</v>
      </c>
      <c r="C41" s="119"/>
      <c r="D41" s="119"/>
      <c r="E41" s="119"/>
      <c r="F41" s="119"/>
      <c r="G41" s="119"/>
      <c r="H41" s="119"/>
      <c r="I41" s="119"/>
      <c r="J41" s="119"/>
      <c r="K41" s="119"/>
      <c r="L41" s="119"/>
      <c r="M41" s="119"/>
      <c r="N41" s="119"/>
      <c r="O41" s="119"/>
      <c r="P41" s="120"/>
      <c r="Q41" s="209">
        <v>220</v>
      </c>
      <c r="R41" s="210"/>
      <c r="S41" s="210"/>
      <c r="T41" s="210"/>
      <c r="U41" s="210"/>
      <c r="V41" s="211"/>
    </row>
    <row r="42" spans="1:24">
      <c r="A42" s="20">
        <v>4</v>
      </c>
      <c r="B42" s="118" t="s">
        <v>16</v>
      </c>
      <c r="C42" s="119"/>
      <c r="D42" s="119"/>
      <c r="E42" s="119"/>
      <c r="F42" s="119"/>
      <c r="G42" s="119"/>
      <c r="H42" s="119"/>
      <c r="I42" s="119"/>
      <c r="J42" s="119"/>
      <c r="K42" s="119"/>
      <c r="L42" s="119"/>
      <c r="M42" s="119"/>
      <c r="N42" s="119"/>
      <c r="O42" s="119"/>
      <c r="P42" s="120"/>
      <c r="Q42" s="209" t="s">
        <v>170</v>
      </c>
      <c r="R42" s="210"/>
      <c r="S42" s="210"/>
      <c r="T42" s="210"/>
      <c r="U42" s="210"/>
      <c r="V42" s="211"/>
    </row>
    <row r="43" spans="1:24">
      <c r="A43" s="20">
        <v>5</v>
      </c>
      <c r="B43" s="118" t="s">
        <v>17</v>
      </c>
      <c r="C43" s="119"/>
      <c r="D43" s="119"/>
      <c r="E43" s="119"/>
      <c r="F43" s="119"/>
      <c r="G43" s="119"/>
      <c r="H43" s="119"/>
      <c r="I43" s="119"/>
      <c r="J43" s="119"/>
      <c r="K43" s="119"/>
      <c r="L43" s="119"/>
      <c r="M43" s="119"/>
      <c r="N43" s="119"/>
      <c r="O43" s="119"/>
      <c r="P43" s="120"/>
      <c r="Q43" s="212" t="s">
        <v>117</v>
      </c>
      <c r="R43" s="213"/>
      <c r="S43" s="213"/>
      <c r="T43" s="213"/>
      <c r="U43" s="213"/>
      <c r="V43" s="214"/>
    </row>
    <row r="44" spans="1:24" ht="15.75" customHeight="1">
      <c r="A44" s="2"/>
      <c r="B44" s="215" t="s">
        <v>148</v>
      </c>
      <c r="C44" s="216"/>
      <c r="D44" s="216"/>
      <c r="E44" s="216"/>
      <c r="F44" s="216"/>
      <c r="G44" s="216"/>
      <c r="H44" s="216"/>
      <c r="I44" s="216"/>
      <c r="J44" s="216"/>
      <c r="K44" s="216"/>
      <c r="L44" s="216"/>
      <c r="M44" s="216"/>
      <c r="N44" s="216"/>
      <c r="O44" s="216"/>
      <c r="P44" s="216"/>
      <c r="Q44" s="216"/>
      <c r="R44" s="216"/>
      <c r="S44" s="216"/>
      <c r="T44" s="216"/>
      <c r="U44" s="216"/>
      <c r="V44" s="216"/>
    </row>
    <row r="46" spans="1:24">
      <c r="A46" s="217" t="s">
        <v>18</v>
      </c>
      <c r="B46" s="217"/>
      <c r="C46" s="217"/>
      <c r="D46" s="217"/>
      <c r="E46" s="217"/>
      <c r="F46" s="217"/>
      <c r="G46" s="217"/>
      <c r="H46" s="217"/>
      <c r="I46" s="217"/>
      <c r="J46" s="217"/>
      <c r="K46" s="217"/>
      <c r="L46" s="217"/>
      <c r="M46" s="217"/>
      <c r="N46" s="217"/>
      <c r="O46" s="217"/>
      <c r="P46" s="217"/>
      <c r="Q46" s="217"/>
      <c r="R46" s="217"/>
      <c r="S46" s="217"/>
      <c r="T46" s="217"/>
      <c r="U46" s="217"/>
      <c r="V46" s="217"/>
    </row>
    <row r="47" spans="1:24">
      <c r="A47" s="84"/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</row>
    <row r="48" spans="1:24">
      <c r="A48" s="77">
        <v>1</v>
      </c>
      <c r="B48" s="107" t="s">
        <v>19</v>
      </c>
      <c r="C48" s="108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9"/>
      <c r="Q48" s="149" t="s">
        <v>20</v>
      </c>
      <c r="R48" s="178"/>
      <c r="S48" s="178"/>
      <c r="T48" s="178"/>
      <c r="U48" s="179"/>
      <c r="V48" s="77" t="s">
        <v>21</v>
      </c>
    </row>
    <row r="49" spans="1:24" ht="15.75" customHeight="1">
      <c r="A49" s="20" t="s">
        <v>0</v>
      </c>
      <c r="B49" s="146" t="s">
        <v>177</v>
      </c>
      <c r="C49" s="147"/>
      <c r="D49" s="147"/>
      <c r="E49" s="147"/>
      <c r="F49" s="147"/>
      <c r="G49" s="147"/>
      <c r="H49" s="147"/>
      <c r="I49" s="147"/>
      <c r="J49" s="147"/>
      <c r="K49" s="147"/>
      <c r="L49" s="147"/>
      <c r="M49" s="147"/>
      <c r="N49" s="147"/>
      <c r="O49" s="147"/>
      <c r="P49" s="148"/>
      <c r="Q49" s="205"/>
      <c r="R49" s="174"/>
      <c r="S49" s="174"/>
      <c r="T49" s="174"/>
      <c r="U49" s="176"/>
      <c r="V49" s="34">
        <f>Q39/44*40</f>
        <v>4318.181818181818</v>
      </c>
    </row>
    <row r="50" spans="1:24">
      <c r="A50" s="15" t="s">
        <v>2</v>
      </c>
      <c r="B50" s="194" t="s">
        <v>135</v>
      </c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206">
        <v>20</v>
      </c>
      <c r="R50" s="207"/>
      <c r="S50" s="207"/>
      <c r="T50" s="207"/>
      <c r="U50" s="208"/>
      <c r="V50" s="34">
        <f>Q38*Q50%</f>
        <v>282.40000000000003</v>
      </c>
    </row>
    <row r="51" spans="1:24">
      <c r="A51" s="15" t="s">
        <v>4</v>
      </c>
      <c r="B51" s="194" t="s">
        <v>152</v>
      </c>
      <c r="C51" s="195"/>
      <c r="D51" s="195"/>
      <c r="E51" s="195"/>
      <c r="F51" s="195"/>
      <c r="G51" s="195"/>
      <c r="H51" s="195"/>
      <c r="I51" s="195"/>
      <c r="J51" s="195"/>
      <c r="K51" s="195"/>
      <c r="L51" s="195"/>
      <c r="M51" s="195"/>
      <c r="N51" s="195"/>
      <c r="O51" s="195"/>
      <c r="P51" s="195"/>
      <c r="Q51" s="196">
        <v>0</v>
      </c>
      <c r="R51" s="197"/>
      <c r="S51" s="197"/>
      <c r="T51" s="197"/>
      <c r="U51" s="198"/>
      <c r="V51" s="62">
        <f>(V49/220*180)*Q51%</f>
        <v>0</v>
      </c>
    </row>
    <row r="52" spans="1:24">
      <c r="A52" s="28"/>
      <c r="B52" s="113" t="s">
        <v>27</v>
      </c>
      <c r="C52" s="199"/>
      <c r="D52" s="199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30">
        <f>V49+V50+V51</f>
        <v>4600.5818181818177</v>
      </c>
    </row>
    <row r="53" spans="1:24">
      <c r="A53" s="15"/>
      <c r="B53" s="147"/>
      <c r="C53" s="147"/>
      <c r="D53" s="147"/>
      <c r="E53" s="147"/>
      <c r="F53" s="147"/>
      <c r="G53" s="147"/>
      <c r="H53" s="147"/>
      <c r="I53" s="147"/>
      <c r="J53" s="147"/>
      <c r="K53" s="147"/>
      <c r="L53" s="147"/>
      <c r="M53" s="147"/>
      <c r="N53" s="147"/>
      <c r="O53" s="147"/>
      <c r="P53" s="148"/>
      <c r="Q53" s="200"/>
      <c r="R53" s="201"/>
      <c r="S53" s="201"/>
      <c r="T53" s="201"/>
      <c r="U53" s="202"/>
      <c r="V53" s="16"/>
    </row>
    <row r="54" spans="1:24">
      <c r="A54" s="29"/>
      <c r="B54" s="203" t="s">
        <v>91</v>
      </c>
      <c r="C54" s="204"/>
      <c r="D54" s="204"/>
      <c r="E54" s="204"/>
      <c r="F54" s="204"/>
      <c r="G54" s="204"/>
      <c r="H54" s="204"/>
      <c r="I54" s="204"/>
      <c r="J54" s="204"/>
      <c r="K54" s="204"/>
      <c r="L54" s="204"/>
      <c r="M54" s="204"/>
      <c r="N54" s="204"/>
      <c r="O54" s="204"/>
      <c r="P54" s="204"/>
      <c r="Q54" s="204"/>
      <c r="R54" s="204"/>
      <c r="S54" s="204"/>
      <c r="T54" s="204"/>
      <c r="U54" s="204"/>
      <c r="V54" s="30">
        <f>V52+V53</f>
        <v>4600.5818181818177</v>
      </c>
    </row>
    <row r="55" spans="1:24">
      <c r="A55" s="21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3"/>
    </row>
    <row r="56" spans="1:24"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6"/>
    </row>
    <row r="57" spans="1:24">
      <c r="A57" s="190" t="s">
        <v>28</v>
      </c>
      <c r="B57" s="190"/>
      <c r="C57" s="190"/>
      <c r="D57" s="190"/>
      <c r="E57" s="190"/>
      <c r="F57" s="190"/>
      <c r="G57" s="190"/>
      <c r="H57" s="190"/>
      <c r="I57" s="190"/>
      <c r="J57" s="190"/>
      <c r="K57" s="190"/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</row>
    <row r="59" spans="1:24">
      <c r="A59" s="77">
        <v>2</v>
      </c>
      <c r="B59" s="107" t="s">
        <v>29</v>
      </c>
      <c r="C59" s="108"/>
      <c r="D59" s="108"/>
      <c r="E59" s="108"/>
      <c r="F59" s="108"/>
      <c r="G59" s="108"/>
      <c r="H59" s="108"/>
      <c r="I59" s="108"/>
      <c r="J59" s="108"/>
      <c r="K59" s="108"/>
      <c r="L59" s="108"/>
      <c r="M59" s="108"/>
      <c r="N59" s="108"/>
      <c r="O59" s="108"/>
      <c r="P59" s="108"/>
      <c r="Q59" s="108"/>
      <c r="R59" s="108"/>
      <c r="S59" s="108"/>
      <c r="T59" s="108"/>
      <c r="U59" s="109"/>
      <c r="V59" s="77" t="s">
        <v>21</v>
      </c>
    </row>
    <row r="60" spans="1:24" s="10" customFormat="1" ht="18" customHeight="1">
      <c r="A60" s="12" t="s">
        <v>109</v>
      </c>
      <c r="B60" s="118" t="s">
        <v>109</v>
      </c>
      <c r="C60" s="152"/>
      <c r="D60" s="152"/>
      <c r="E60" s="152"/>
      <c r="F60" s="152"/>
      <c r="G60" s="152"/>
      <c r="H60" s="152"/>
      <c r="I60" s="152"/>
      <c r="J60" s="152"/>
      <c r="K60" s="152"/>
      <c r="L60" s="152"/>
      <c r="M60" s="152"/>
      <c r="N60" s="152"/>
      <c r="O60" s="152"/>
      <c r="P60" s="40" t="s">
        <v>109</v>
      </c>
      <c r="Q60" s="41" t="s">
        <v>109</v>
      </c>
      <c r="R60" s="40" t="s">
        <v>109</v>
      </c>
      <c r="S60" s="41" t="s">
        <v>109</v>
      </c>
      <c r="T60" s="79"/>
      <c r="U60" s="80"/>
      <c r="V60" s="42" t="s">
        <v>109</v>
      </c>
    </row>
    <row r="61" spans="1:24" s="10" customFormat="1">
      <c r="A61" s="12" t="s">
        <v>109</v>
      </c>
      <c r="B61" s="118" t="s">
        <v>109</v>
      </c>
      <c r="C61" s="152"/>
      <c r="D61" s="152"/>
      <c r="E61" s="152"/>
      <c r="F61" s="152"/>
      <c r="G61" s="152"/>
      <c r="H61" s="152"/>
      <c r="I61" s="152"/>
      <c r="J61" s="152"/>
      <c r="K61" s="152"/>
      <c r="L61" s="152"/>
      <c r="M61" s="152"/>
      <c r="N61" s="152"/>
      <c r="O61" s="152"/>
      <c r="P61" s="152"/>
      <c r="Q61" s="152"/>
      <c r="R61" s="152"/>
      <c r="S61" s="152"/>
      <c r="T61" s="152"/>
      <c r="U61" s="172"/>
      <c r="V61" s="43" t="s">
        <v>109</v>
      </c>
    </row>
    <row r="62" spans="1:24" ht="15.75" customHeight="1">
      <c r="A62" s="12" t="s">
        <v>109</v>
      </c>
      <c r="B62" s="118" t="s">
        <v>109</v>
      </c>
      <c r="C62" s="152"/>
      <c r="D62" s="152"/>
      <c r="E62" s="152"/>
      <c r="F62" s="152"/>
      <c r="G62" s="152"/>
      <c r="H62" s="152"/>
      <c r="I62" s="152"/>
      <c r="J62" s="152"/>
      <c r="K62" s="152"/>
      <c r="L62" s="152"/>
      <c r="M62" s="152"/>
      <c r="N62" s="152"/>
      <c r="O62" s="152"/>
      <c r="P62" s="40" t="s">
        <v>109</v>
      </c>
      <c r="Q62" s="41" t="s">
        <v>109</v>
      </c>
      <c r="R62" s="40" t="s">
        <v>109</v>
      </c>
      <c r="S62" s="41" t="s">
        <v>109</v>
      </c>
      <c r="T62" s="100"/>
      <c r="U62" s="101"/>
      <c r="V62" s="44" t="s">
        <v>109</v>
      </c>
    </row>
    <row r="63" spans="1:24" s="3" customFormat="1" ht="15.75" customHeight="1">
      <c r="A63" s="19" t="s">
        <v>109</v>
      </c>
      <c r="B63" s="118" t="s">
        <v>109</v>
      </c>
      <c r="C63" s="152"/>
      <c r="D63" s="152"/>
      <c r="E63" s="152"/>
      <c r="F63" s="152"/>
      <c r="G63" s="152"/>
      <c r="H63" s="152"/>
      <c r="I63" s="152"/>
      <c r="J63" s="152"/>
      <c r="K63" s="152"/>
      <c r="L63" s="152"/>
      <c r="M63" s="152"/>
      <c r="N63" s="152"/>
      <c r="O63" s="152"/>
      <c r="P63" s="40" t="s">
        <v>109</v>
      </c>
      <c r="Q63" s="41" t="s">
        <v>109</v>
      </c>
      <c r="R63" s="40" t="s">
        <v>109</v>
      </c>
      <c r="S63" s="41" t="s">
        <v>163</v>
      </c>
      <c r="T63" s="79"/>
      <c r="U63" s="80"/>
      <c r="V63" s="35" t="s">
        <v>109</v>
      </c>
      <c r="X63" s="73"/>
    </row>
    <row r="64" spans="1:24">
      <c r="A64" s="12" t="s">
        <v>109</v>
      </c>
      <c r="B64" s="118" t="s">
        <v>109</v>
      </c>
      <c r="C64" s="119"/>
      <c r="D64" s="119"/>
      <c r="E64" s="119"/>
      <c r="F64" s="119"/>
      <c r="G64" s="119"/>
      <c r="H64" s="119"/>
      <c r="I64" s="119"/>
      <c r="J64" s="119"/>
      <c r="K64" s="119"/>
      <c r="L64" s="119"/>
      <c r="M64" s="119"/>
      <c r="N64" s="119"/>
      <c r="O64" s="119"/>
      <c r="P64" s="119"/>
      <c r="Q64" s="119"/>
      <c r="R64" s="119"/>
      <c r="S64" s="119"/>
      <c r="T64" s="119"/>
      <c r="U64" s="120"/>
      <c r="V64" s="45" t="s">
        <v>109</v>
      </c>
    </row>
    <row r="65" spans="1:22">
      <c r="A65" s="127" t="s">
        <v>31</v>
      </c>
      <c r="B65" s="128"/>
      <c r="C65" s="128"/>
      <c r="D65" s="128"/>
      <c r="E65" s="128"/>
      <c r="F65" s="128"/>
      <c r="G65" s="128"/>
      <c r="H65" s="128"/>
      <c r="I65" s="128"/>
      <c r="J65" s="128"/>
      <c r="K65" s="128"/>
      <c r="L65" s="128"/>
      <c r="M65" s="128"/>
      <c r="N65" s="128"/>
      <c r="O65" s="128"/>
      <c r="P65" s="128"/>
      <c r="Q65" s="128"/>
      <c r="R65" s="128"/>
      <c r="S65" s="128"/>
      <c r="T65" s="128"/>
      <c r="U65" s="129"/>
      <c r="V65" s="46">
        <f>SUM(V60:V64)</f>
        <v>0</v>
      </c>
    </row>
    <row r="66" spans="1:22" s="13" customFormat="1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7"/>
    </row>
    <row r="67" spans="1:22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</row>
    <row r="68" spans="1:22">
      <c r="A68" s="191" t="s">
        <v>32</v>
      </c>
      <c r="B68" s="191"/>
      <c r="C68" s="191"/>
      <c r="D68" s="191"/>
      <c r="E68" s="191"/>
      <c r="F68" s="191"/>
      <c r="G68" s="191"/>
      <c r="H68" s="191"/>
      <c r="I68" s="191"/>
      <c r="J68" s="191"/>
      <c r="K68" s="191"/>
      <c r="L68" s="191"/>
      <c r="M68" s="191"/>
      <c r="N68" s="191"/>
      <c r="O68" s="191"/>
      <c r="P68" s="191"/>
      <c r="Q68" s="191"/>
      <c r="R68" s="191"/>
      <c r="S68" s="191"/>
      <c r="T68" s="191"/>
      <c r="U68" s="191"/>
      <c r="V68" s="191"/>
    </row>
    <row r="69" spans="1:22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</row>
    <row r="70" spans="1:22">
      <c r="A70" s="47">
        <v>3</v>
      </c>
      <c r="B70" s="127" t="s">
        <v>33</v>
      </c>
      <c r="C70" s="128"/>
      <c r="D70" s="128"/>
      <c r="E70" s="128"/>
      <c r="F70" s="128"/>
      <c r="G70" s="128"/>
      <c r="H70" s="128"/>
      <c r="I70" s="128"/>
      <c r="J70" s="128"/>
      <c r="K70" s="128"/>
      <c r="L70" s="128"/>
      <c r="M70" s="128"/>
      <c r="N70" s="128"/>
      <c r="O70" s="128"/>
      <c r="P70" s="128"/>
      <c r="Q70" s="128"/>
      <c r="R70" s="128"/>
      <c r="S70" s="128"/>
      <c r="T70" s="128"/>
      <c r="U70" s="129"/>
      <c r="V70" s="47" t="s">
        <v>21</v>
      </c>
    </row>
    <row r="71" spans="1:22" s="9" customFormat="1">
      <c r="A71" s="19" t="s">
        <v>142</v>
      </c>
      <c r="B71" s="165" t="s">
        <v>120</v>
      </c>
      <c r="C71" s="192"/>
      <c r="D71" s="192"/>
      <c r="E71" s="192"/>
      <c r="F71" s="192"/>
      <c r="G71" s="192"/>
      <c r="H71" s="192"/>
      <c r="I71" s="192"/>
      <c r="J71" s="192"/>
      <c r="K71" s="192"/>
      <c r="L71" s="192"/>
      <c r="M71" s="192"/>
      <c r="N71" s="192"/>
      <c r="O71" s="192"/>
      <c r="P71" s="192"/>
      <c r="Q71" s="192"/>
      <c r="R71" s="192"/>
      <c r="S71" s="192"/>
      <c r="T71" s="192"/>
      <c r="U71" s="193"/>
      <c r="V71" s="35">
        <v>0</v>
      </c>
    </row>
    <row r="72" spans="1:22" s="9" customFormat="1">
      <c r="A72" s="19" t="s">
        <v>143</v>
      </c>
      <c r="B72" s="165" t="s">
        <v>139</v>
      </c>
      <c r="C72" s="192"/>
      <c r="D72" s="192"/>
      <c r="E72" s="192"/>
      <c r="F72" s="192"/>
      <c r="G72" s="192"/>
      <c r="H72" s="192"/>
      <c r="I72" s="192"/>
      <c r="J72" s="192"/>
      <c r="K72" s="192"/>
      <c r="L72" s="192"/>
      <c r="M72" s="192"/>
      <c r="N72" s="192"/>
      <c r="O72" s="192"/>
      <c r="P72" s="192"/>
      <c r="Q72" s="192"/>
      <c r="R72" s="192"/>
      <c r="S72" s="192"/>
      <c r="T72" s="192"/>
      <c r="U72" s="193"/>
      <c r="V72" s="35">
        <v>0</v>
      </c>
    </row>
    <row r="73" spans="1:22" s="9" customFormat="1">
      <c r="A73" s="18" t="s">
        <v>109</v>
      </c>
      <c r="B73" s="183" t="s">
        <v>144</v>
      </c>
      <c r="C73" s="184"/>
      <c r="D73" s="184"/>
      <c r="E73" s="184"/>
      <c r="F73" s="184"/>
      <c r="G73" s="184"/>
      <c r="H73" s="184"/>
      <c r="I73" s="184"/>
      <c r="J73" s="184"/>
      <c r="K73" s="184"/>
      <c r="L73" s="184"/>
      <c r="M73" s="184"/>
      <c r="N73" s="184"/>
      <c r="O73" s="184"/>
      <c r="P73" s="184"/>
      <c r="Q73" s="184"/>
      <c r="R73" s="184"/>
      <c r="S73" s="184"/>
      <c r="T73" s="184"/>
      <c r="U73" s="185"/>
      <c r="V73" s="36"/>
    </row>
    <row r="74" spans="1:22" s="9" customFormat="1">
      <c r="A74" s="18"/>
      <c r="B74" s="183" t="s">
        <v>145</v>
      </c>
      <c r="C74" s="184"/>
      <c r="D74" s="184"/>
      <c r="E74" s="184"/>
      <c r="F74" s="184"/>
      <c r="G74" s="184"/>
      <c r="H74" s="184"/>
      <c r="I74" s="184"/>
      <c r="J74" s="184"/>
      <c r="K74" s="184"/>
      <c r="L74" s="184"/>
      <c r="M74" s="184"/>
      <c r="N74" s="184"/>
      <c r="O74" s="184"/>
      <c r="P74" s="184"/>
      <c r="Q74" s="184"/>
      <c r="R74" s="184"/>
      <c r="S74" s="184"/>
      <c r="T74" s="184"/>
      <c r="U74" s="185"/>
      <c r="V74" s="61"/>
    </row>
    <row r="75" spans="1:22" s="9" customFormat="1">
      <c r="A75" s="18" t="s">
        <v>109</v>
      </c>
      <c r="B75" s="183"/>
      <c r="C75" s="184"/>
      <c r="D75" s="184"/>
      <c r="E75" s="184"/>
      <c r="F75" s="184"/>
      <c r="G75" s="184"/>
      <c r="H75" s="184"/>
      <c r="I75" s="184"/>
      <c r="J75" s="184"/>
      <c r="K75" s="184"/>
      <c r="L75" s="184"/>
      <c r="M75" s="184"/>
      <c r="N75" s="184"/>
      <c r="O75" s="184"/>
      <c r="P75" s="184"/>
      <c r="Q75" s="184"/>
      <c r="R75" s="184"/>
      <c r="S75" s="184"/>
      <c r="T75" s="184"/>
      <c r="U75" s="185"/>
      <c r="V75" s="36"/>
    </row>
    <row r="76" spans="1:22">
      <c r="A76" s="107" t="s">
        <v>34</v>
      </c>
      <c r="B76" s="108"/>
      <c r="C76" s="108"/>
      <c r="D76" s="108"/>
      <c r="E76" s="108"/>
      <c r="F76" s="108"/>
      <c r="G76" s="108"/>
      <c r="H76" s="108"/>
      <c r="I76" s="108"/>
      <c r="J76" s="108"/>
      <c r="K76" s="108"/>
      <c r="L76" s="108"/>
      <c r="M76" s="108"/>
      <c r="N76" s="108"/>
      <c r="O76" s="108"/>
      <c r="P76" s="108"/>
      <c r="Q76" s="108"/>
      <c r="R76" s="108"/>
      <c r="S76" s="108"/>
      <c r="T76" s="108"/>
      <c r="U76" s="109"/>
      <c r="V76" s="30">
        <f>SUM(V71:V75)</f>
        <v>0</v>
      </c>
    </row>
    <row r="77" spans="1:22" s="13" customFormat="1">
      <c r="A77" s="26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7"/>
    </row>
    <row r="79" spans="1:22">
      <c r="A79" s="190" t="s">
        <v>35</v>
      </c>
      <c r="B79" s="190"/>
      <c r="C79" s="190"/>
      <c r="D79" s="190"/>
      <c r="E79" s="190"/>
      <c r="F79" s="190"/>
      <c r="G79" s="190"/>
      <c r="H79" s="190"/>
      <c r="I79" s="190"/>
      <c r="J79" s="190"/>
      <c r="K79" s="190"/>
      <c r="L79" s="190"/>
      <c r="M79" s="190"/>
      <c r="N79" s="190"/>
      <c r="O79" s="190"/>
      <c r="P79" s="190"/>
      <c r="Q79" s="190"/>
      <c r="R79" s="190"/>
      <c r="S79" s="190"/>
      <c r="T79" s="190"/>
      <c r="U79" s="190"/>
      <c r="V79" s="190"/>
    </row>
    <row r="81" spans="1:22">
      <c r="A81" s="163" t="s">
        <v>36</v>
      </c>
      <c r="B81" s="163"/>
      <c r="C81" s="163"/>
      <c r="D81" s="163"/>
      <c r="E81" s="163"/>
      <c r="F81" s="163"/>
      <c r="G81" s="163"/>
      <c r="H81" s="163"/>
      <c r="I81" s="163"/>
      <c r="J81" s="163"/>
      <c r="K81" s="163"/>
      <c r="L81" s="163"/>
      <c r="M81" s="163"/>
      <c r="N81" s="163"/>
      <c r="O81" s="163"/>
      <c r="P81" s="163"/>
      <c r="Q81" s="163"/>
      <c r="R81" s="163"/>
      <c r="S81" s="163"/>
      <c r="T81" s="163"/>
      <c r="U81" s="163"/>
      <c r="V81" s="163"/>
    </row>
    <row r="82" spans="1:22">
      <c r="A82" s="77" t="s">
        <v>37</v>
      </c>
      <c r="B82" s="149" t="s">
        <v>38</v>
      </c>
      <c r="C82" s="150"/>
      <c r="D82" s="150"/>
      <c r="E82" s="150"/>
      <c r="F82" s="150"/>
      <c r="G82" s="150"/>
      <c r="H82" s="150"/>
      <c r="I82" s="150"/>
      <c r="J82" s="150"/>
      <c r="K82" s="150"/>
      <c r="L82" s="150"/>
      <c r="M82" s="150"/>
      <c r="N82" s="150"/>
      <c r="O82" s="150"/>
      <c r="P82" s="151"/>
      <c r="Q82" s="149" t="s">
        <v>20</v>
      </c>
      <c r="R82" s="178"/>
      <c r="S82" s="178"/>
      <c r="T82" s="178"/>
      <c r="U82" s="179"/>
      <c r="V82" s="31" t="s">
        <v>21</v>
      </c>
    </row>
    <row r="83" spans="1:22">
      <c r="A83" s="20" t="s">
        <v>0</v>
      </c>
      <c r="B83" s="146" t="s">
        <v>39</v>
      </c>
      <c r="C83" s="147"/>
      <c r="D83" s="147"/>
      <c r="E83" s="147"/>
      <c r="F83" s="147"/>
      <c r="G83" s="147"/>
      <c r="H83" s="147"/>
      <c r="I83" s="147"/>
      <c r="J83" s="147"/>
      <c r="K83" s="147"/>
      <c r="L83" s="147"/>
      <c r="M83" s="147"/>
      <c r="N83" s="147"/>
      <c r="O83" s="147"/>
      <c r="P83" s="148"/>
      <c r="Q83" s="180">
        <v>0.2</v>
      </c>
      <c r="R83" s="181"/>
      <c r="S83" s="181"/>
      <c r="T83" s="181"/>
      <c r="U83" s="182"/>
      <c r="V83" s="34">
        <f>Q83*V54</f>
        <v>920.11636363636353</v>
      </c>
    </row>
    <row r="84" spans="1:22">
      <c r="A84" s="20" t="s">
        <v>2</v>
      </c>
      <c r="B84" s="146" t="s">
        <v>40</v>
      </c>
      <c r="C84" s="147"/>
      <c r="D84" s="147"/>
      <c r="E84" s="147"/>
      <c r="F84" s="147"/>
      <c r="G84" s="147"/>
      <c r="H84" s="147"/>
      <c r="I84" s="147"/>
      <c r="J84" s="147"/>
      <c r="K84" s="147"/>
      <c r="L84" s="147"/>
      <c r="M84" s="147"/>
      <c r="N84" s="147"/>
      <c r="O84" s="147"/>
      <c r="P84" s="148"/>
      <c r="Q84" s="189">
        <v>1.4999999999999999E-2</v>
      </c>
      <c r="R84" s="181"/>
      <c r="S84" s="181"/>
      <c r="T84" s="181"/>
      <c r="U84" s="182"/>
      <c r="V84" s="34">
        <f>Q84*V54</f>
        <v>69.008727272727256</v>
      </c>
    </row>
    <row r="85" spans="1:22">
      <c r="A85" s="20" t="s">
        <v>4</v>
      </c>
      <c r="B85" s="146" t="s">
        <v>41</v>
      </c>
      <c r="C85" s="147"/>
      <c r="D85" s="147"/>
      <c r="E85" s="147"/>
      <c r="F85" s="147"/>
      <c r="G85" s="147"/>
      <c r="H85" s="147"/>
      <c r="I85" s="147"/>
      <c r="J85" s="147"/>
      <c r="K85" s="147"/>
      <c r="L85" s="147"/>
      <c r="M85" s="147"/>
      <c r="N85" s="147"/>
      <c r="O85" s="147"/>
      <c r="P85" s="148"/>
      <c r="Q85" s="180">
        <v>0.01</v>
      </c>
      <c r="R85" s="181"/>
      <c r="S85" s="181"/>
      <c r="T85" s="181"/>
      <c r="U85" s="182"/>
      <c r="V85" s="34">
        <f>Q85*V54</f>
        <v>46.005818181818178</v>
      </c>
    </row>
    <row r="86" spans="1:22">
      <c r="A86" s="7" t="s">
        <v>22</v>
      </c>
      <c r="B86" s="146" t="s">
        <v>42</v>
      </c>
      <c r="C86" s="147"/>
      <c r="D86" s="147"/>
      <c r="E86" s="147"/>
      <c r="F86" s="147"/>
      <c r="G86" s="147"/>
      <c r="H86" s="147"/>
      <c r="I86" s="147"/>
      <c r="J86" s="147"/>
      <c r="K86" s="147"/>
      <c r="L86" s="147"/>
      <c r="M86" s="147"/>
      <c r="N86" s="147"/>
      <c r="O86" s="147"/>
      <c r="P86" s="148"/>
      <c r="Q86" s="189">
        <v>2E-3</v>
      </c>
      <c r="R86" s="181"/>
      <c r="S86" s="181"/>
      <c r="T86" s="181"/>
      <c r="U86" s="182"/>
      <c r="V86" s="34">
        <f>Q86*V54</f>
        <v>9.2011636363636349</v>
      </c>
    </row>
    <row r="87" spans="1:22">
      <c r="A87" s="7" t="s">
        <v>23</v>
      </c>
      <c r="B87" s="146" t="s">
        <v>43</v>
      </c>
      <c r="C87" s="147"/>
      <c r="D87" s="147"/>
      <c r="E87" s="147"/>
      <c r="F87" s="147"/>
      <c r="G87" s="147"/>
      <c r="H87" s="147"/>
      <c r="I87" s="147"/>
      <c r="J87" s="147"/>
      <c r="K87" s="147"/>
      <c r="L87" s="147"/>
      <c r="M87" s="147"/>
      <c r="N87" s="147"/>
      <c r="O87" s="147"/>
      <c r="P87" s="148"/>
      <c r="Q87" s="189">
        <v>2.5000000000000001E-2</v>
      </c>
      <c r="R87" s="181"/>
      <c r="S87" s="181"/>
      <c r="T87" s="181"/>
      <c r="U87" s="182"/>
      <c r="V87" s="34">
        <f>Q87*V54</f>
        <v>115.01454545454544</v>
      </c>
    </row>
    <row r="88" spans="1:22">
      <c r="A88" s="20" t="s">
        <v>24</v>
      </c>
      <c r="B88" s="146" t="s">
        <v>44</v>
      </c>
      <c r="C88" s="147"/>
      <c r="D88" s="147"/>
      <c r="E88" s="147"/>
      <c r="F88" s="147"/>
      <c r="G88" s="147"/>
      <c r="H88" s="147"/>
      <c r="I88" s="147"/>
      <c r="J88" s="147"/>
      <c r="K88" s="147"/>
      <c r="L88" s="147"/>
      <c r="M88" s="147"/>
      <c r="N88" s="147"/>
      <c r="O88" s="147"/>
      <c r="P88" s="148"/>
      <c r="Q88" s="180">
        <v>0.08</v>
      </c>
      <c r="R88" s="181"/>
      <c r="S88" s="181"/>
      <c r="T88" s="181"/>
      <c r="U88" s="182"/>
      <c r="V88" s="34">
        <f>Q88*V54</f>
        <v>368.04654545454542</v>
      </c>
    </row>
    <row r="89" spans="1:22" s="9" customFormat="1">
      <c r="A89" s="18" t="s">
        <v>25</v>
      </c>
      <c r="B89" s="183" t="s">
        <v>119</v>
      </c>
      <c r="C89" s="184"/>
      <c r="D89" s="184"/>
      <c r="E89" s="184"/>
      <c r="F89" s="184"/>
      <c r="G89" s="184"/>
      <c r="H89" s="184"/>
      <c r="I89" s="184"/>
      <c r="J89" s="184"/>
      <c r="K89" s="184"/>
      <c r="L89" s="184"/>
      <c r="M89" s="184"/>
      <c r="N89" s="184"/>
      <c r="O89" s="184"/>
      <c r="P89" s="185"/>
      <c r="Q89" s="186">
        <v>0.03</v>
      </c>
      <c r="R89" s="187"/>
      <c r="S89" s="187"/>
      <c r="T89" s="187"/>
      <c r="U89" s="188"/>
      <c r="V89" s="37">
        <f>Q89*V54</f>
        <v>138.01745454545451</v>
      </c>
    </row>
    <row r="90" spans="1:22">
      <c r="A90" s="8" t="s">
        <v>26</v>
      </c>
      <c r="B90" s="146" t="s">
        <v>45</v>
      </c>
      <c r="C90" s="147"/>
      <c r="D90" s="147"/>
      <c r="E90" s="147"/>
      <c r="F90" s="147"/>
      <c r="G90" s="147"/>
      <c r="H90" s="147"/>
      <c r="I90" s="147"/>
      <c r="J90" s="147"/>
      <c r="K90" s="147"/>
      <c r="L90" s="147"/>
      <c r="M90" s="147"/>
      <c r="N90" s="147"/>
      <c r="O90" s="147"/>
      <c r="P90" s="148"/>
      <c r="Q90" s="189">
        <v>6.0000000000000001E-3</v>
      </c>
      <c r="R90" s="181"/>
      <c r="S90" s="181"/>
      <c r="T90" s="181"/>
      <c r="U90" s="182"/>
      <c r="V90" s="34">
        <f>Q90*V54</f>
        <v>27.603490909090908</v>
      </c>
    </row>
    <row r="91" spans="1:22">
      <c r="A91" s="107" t="s">
        <v>46</v>
      </c>
      <c r="B91" s="108"/>
      <c r="C91" s="108"/>
      <c r="D91" s="108"/>
      <c r="E91" s="108"/>
      <c r="F91" s="108"/>
      <c r="G91" s="108"/>
      <c r="H91" s="108"/>
      <c r="I91" s="108"/>
      <c r="J91" s="108"/>
      <c r="K91" s="108"/>
      <c r="L91" s="108"/>
      <c r="M91" s="108"/>
      <c r="N91" s="108"/>
      <c r="O91" s="108"/>
      <c r="P91" s="109"/>
      <c r="Q91" s="177">
        <f>SUM(Q83:Q90)</f>
        <v>0.3680000000000001</v>
      </c>
      <c r="R91" s="178"/>
      <c r="S91" s="178"/>
      <c r="T91" s="178"/>
      <c r="U91" s="179"/>
      <c r="V91" s="25">
        <f>SUM(V83:V90)</f>
        <v>1693.0141090909087</v>
      </c>
    </row>
    <row r="93" spans="1:22">
      <c r="A93" s="163" t="s">
        <v>47</v>
      </c>
      <c r="B93" s="163"/>
      <c r="C93" s="163"/>
      <c r="D93" s="163"/>
      <c r="E93" s="163"/>
      <c r="F93" s="163"/>
      <c r="G93" s="163"/>
      <c r="H93" s="163"/>
      <c r="I93" s="163"/>
      <c r="J93" s="163"/>
      <c r="K93" s="163"/>
      <c r="L93" s="163"/>
      <c r="M93" s="163"/>
      <c r="N93" s="163"/>
      <c r="O93" s="163"/>
      <c r="P93" s="163"/>
      <c r="Q93" s="163"/>
      <c r="R93" s="163"/>
      <c r="S93" s="163"/>
      <c r="T93" s="163"/>
      <c r="U93" s="163"/>
      <c r="V93" s="163"/>
    </row>
    <row r="94" spans="1:22">
      <c r="A94" s="77" t="s">
        <v>48</v>
      </c>
      <c r="B94" s="107" t="s">
        <v>49</v>
      </c>
      <c r="C94" s="108"/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9"/>
      <c r="V94" s="77" t="s">
        <v>21</v>
      </c>
    </row>
    <row r="95" spans="1:22" s="13" customFormat="1">
      <c r="A95" s="12" t="s">
        <v>0</v>
      </c>
      <c r="B95" s="118" t="s">
        <v>94</v>
      </c>
      <c r="C95" s="152"/>
      <c r="D95" s="152"/>
      <c r="E95" s="152"/>
      <c r="F95" s="152"/>
      <c r="G95" s="152"/>
      <c r="H95" s="152"/>
      <c r="I95" s="152"/>
      <c r="J95" s="152"/>
      <c r="K95" s="152"/>
      <c r="L95" s="152"/>
      <c r="M95" s="152"/>
      <c r="N95" s="152"/>
      <c r="O95" s="152"/>
      <c r="P95" s="172"/>
      <c r="Q95" s="153">
        <v>8.3299999999999999E-2</v>
      </c>
      <c r="R95" s="154"/>
      <c r="S95" s="154"/>
      <c r="T95" s="154"/>
      <c r="U95" s="155"/>
      <c r="V95" s="38">
        <f>V54*Q95</f>
        <v>383.22846545454541</v>
      </c>
    </row>
    <row r="96" spans="1:22" s="13" customFormat="1">
      <c r="A96" s="12" t="s">
        <v>2</v>
      </c>
      <c r="B96" s="118" t="s">
        <v>95</v>
      </c>
      <c r="C96" s="152"/>
      <c r="D96" s="152"/>
      <c r="E96" s="152"/>
      <c r="F96" s="152"/>
      <c r="G96" s="152"/>
      <c r="H96" s="152"/>
      <c r="I96" s="152"/>
      <c r="J96" s="152"/>
      <c r="K96" s="152"/>
      <c r="L96" s="152"/>
      <c r="M96" s="152"/>
      <c r="N96" s="152"/>
      <c r="O96" s="152"/>
      <c r="P96" s="172"/>
      <c r="Q96" s="153">
        <v>2.7799999999999998E-2</v>
      </c>
      <c r="R96" s="154"/>
      <c r="S96" s="154"/>
      <c r="T96" s="154"/>
      <c r="U96" s="155"/>
      <c r="V96" s="38">
        <f>V54*Q96</f>
        <v>127.89617454545453</v>
      </c>
    </row>
    <row r="97" spans="1:22">
      <c r="A97" s="20"/>
      <c r="B97" s="173" t="s">
        <v>50</v>
      </c>
      <c r="C97" s="174"/>
      <c r="D97" s="174"/>
      <c r="E97" s="174"/>
      <c r="F97" s="174"/>
      <c r="G97" s="174"/>
      <c r="H97" s="174"/>
      <c r="I97" s="174"/>
      <c r="J97" s="174"/>
      <c r="K97" s="174"/>
      <c r="L97" s="174"/>
      <c r="M97" s="174"/>
      <c r="N97" s="174"/>
      <c r="O97" s="174"/>
      <c r="P97" s="174"/>
      <c r="Q97" s="175">
        <v>0.1111</v>
      </c>
      <c r="R97" s="174"/>
      <c r="S97" s="174"/>
      <c r="T97" s="174"/>
      <c r="U97" s="176"/>
      <c r="V97" s="39">
        <f>SUM(V95:V96)</f>
        <v>511.12463999999994</v>
      </c>
    </row>
    <row r="98" spans="1:22">
      <c r="A98" s="20" t="s">
        <v>4</v>
      </c>
      <c r="B98" s="146" t="s">
        <v>51</v>
      </c>
      <c r="C98" s="147"/>
      <c r="D98" s="147"/>
      <c r="E98" s="147"/>
      <c r="F98" s="147"/>
      <c r="G98" s="147"/>
      <c r="H98" s="147"/>
      <c r="I98" s="147"/>
      <c r="J98" s="147"/>
      <c r="K98" s="147"/>
      <c r="L98" s="147"/>
      <c r="M98" s="147"/>
      <c r="N98" s="147"/>
      <c r="O98" s="147"/>
      <c r="P98" s="147"/>
      <c r="Q98" s="147"/>
      <c r="R98" s="147"/>
      <c r="S98" s="147"/>
      <c r="T98" s="147"/>
      <c r="U98" s="148"/>
      <c r="V98" s="39">
        <f>V97*Q91</f>
        <v>188.09386752000003</v>
      </c>
    </row>
    <row r="99" spans="1:22">
      <c r="A99" s="107" t="s">
        <v>46</v>
      </c>
      <c r="B99" s="108"/>
      <c r="C99" s="108"/>
      <c r="D99" s="108"/>
      <c r="E99" s="108"/>
      <c r="F99" s="108"/>
      <c r="G99" s="108"/>
      <c r="H99" s="108"/>
      <c r="I99" s="108"/>
      <c r="J99" s="108"/>
      <c r="K99" s="108"/>
      <c r="L99" s="108"/>
      <c r="M99" s="108"/>
      <c r="N99" s="108"/>
      <c r="O99" s="108"/>
      <c r="P99" s="108"/>
      <c r="Q99" s="108"/>
      <c r="R99" s="108"/>
      <c r="S99" s="108"/>
      <c r="T99" s="108"/>
      <c r="U99" s="109"/>
      <c r="V99" s="33">
        <f>SUM(V97:V98)</f>
        <v>699.21850752</v>
      </c>
    </row>
    <row r="101" spans="1:22">
      <c r="A101" s="163" t="s">
        <v>52</v>
      </c>
      <c r="B101" s="163"/>
      <c r="C101" s="163"/>
      <c r="D101" s="163"/>
      <c r="E101" s="163"/>
      <c r="F101" s="163"/>
      <c r="G101" s="163"/>
      <c r="H101" s="163"/>
      <c r="I101" s="163"/>
      <c r="J101" s="163"/>
      <c r="K101" s="163"/>
      <c r="L101" s="163"/>
      <c r="M101" s="163"/>
      <c r="N101" s="163"/>
      <c r="O101" s="163"/>
      <c r="P101" s="163"/>
      <c r="Q101" s="163"/>
      <c r="R101" s="163"/>
      <c r="S101" s="163"/>
      <c r="T101" s="163"/>
      <c r="U101" s="163"/>
      <c r="V101" s="163"/>
    </row>
    <row r="102" spans="1:22">
      <c r="A102" s="77" t="s">
        <v>53</v>
      </c>
      <c r="B102" s="107" t="s">
        <v>54</v>
      </c>
      <c r="C102" s="108"/>
      <c r="D102" s="108"/>
      <c r="E102" s="108"/>
      <c r="F102" s="108"/>
      <c r="G102" s="108"/>
      <c r="H102" s="108"/>
      <c r="I102" s="108"/>
      <c r="J102" s="108"/>
      <c r="K102" s="108"/>
      <c r="L102" s="108"/>
      <c r="M102" s="108"/>
      <c r="N102" s="108"/>
      <c r="O102" s="108"/>
      <c r="P102" s="108"/>
      <c r="Q102" s="108"/>
      <c r="R102" s="108"/>
      <c r="S102" s="108"/>
      <c r="T102" s="108"/>
      <c r="U102" s="109"/>
      <c r="V102" s="77" t="s">
        <v>21</v>
      </c>
    </row>
    <row r="103" spans="1:22">
      <c r="A103" s="12" t="s">
        <v>0</v>
      </c>
      <c r="B103" s="118" t="s">
        <v>93</v>
      </c>
      <c r="C103" s="152"/>
      <c r="D103" s="152"/>
      <c r="E103" s="152"/>
      <c r="F103" s="152"/>
      <c r="G103" s="152"/>
      <c r="H103" s="152"/>
      <c r="I103" s="152"/>
      <c r="J103" s="152"/>
      <c r="K103" s="152"/>
      <c r="L103" s="152"/>
      <c r="M103" s="152"/>
      <c r="N103" s="152"/>
      <c r="O103" s="152"/>
      <c r="P103" s="152"/>
      <c r="Q103" s="170">
        <v>6.9999999999999999E-4</v>
      </c>
      <c r="R103" s="171"/>
      <c r="S103" s="171"/>
      <c r="T103" s="171"/>
      <c r="U103" s="171"/>
      <c r="V103" s="48">
        <f>V49*Q103</f>
        <v>3.0227272727272725</v>
      </c>
    </row>
    <row r="104" spans="1:22">
      <c r="A104" s="12" t="s">
        <v>2</v>
      </c>
      <c r="B104" s="118" t="s">
        <v>56</v>
      </c>
      <c r="C104" s="119"/>
      <c r="D104" s="119"/>
      <c r="E104" s="119"/>
      <c r="F104" s="119"/>
      <c r="G104" s="119"/>
      <c r="H104" s="119"/>
      <c r="I104" s="119"/>
      <c r="J104" s="119"/>
      <c r="K104" s="119"/>
      <c r="L104" s="119"/>
      <c r="M104" s="119"/>
      <c r="N104" s="119"/>
      <c r="O104" s="119"/>
      <c r="P104" s="119"/>
      <c r="Q104" s="119"/>
      <c r="R104" s="119"/>
      <c r="S104" s="119"/>
      <c r="T104" s="119"/>
      <c r="U104" s="120"/>
      <c r="V104" s="38">
        <f>V103*Q91</f>
        <v>1.1123636363636367</v>
      </c>
    </row>
    <row r="105" spans="1:22">
      <c r="A105" s="127" t="s">
        <v>46</v>
      </c>
      <c r="B105" s="128"/>
      <c r="C105" s="128"/>
      <c r="D105" s="128"/>
      <c r="E105" s="128"/>
      <c r="F105" s="128"/>
      <c r="G105" s="128"/>
      <c r="H105" s="128"/>
      <c r="I105" s="128"/>
      <c r="J105" s="128"/>
      <c r="K105" s="128"/>
      <c r="L105" s="128"/>
      <c r="M105" s="128"/>
      <c r="N105" s="128"/>
      <c r="O105" s="128"/>
      <c r="P105" s="128"/>
      <c r="Q105" s="128"/>
      <c r="R105" s="128"/>
      <c r="S105" s="128"/>
      <c r="T105" s="128"/>
      <c r="U105" s="129"/>
      <c r="V105" s="49">
        <f>SUM(V103:V104)</f>
        <v>4.1350909090909092</v>
      </c>
    </row>
    <row r="106" spans="1:22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</row>
    <row r="107" spans="1:22">
      <c r="A107" s="164" t="s">
        <v>57</v>
      </c>
      <c r="B107" s="164"/>
      <c r="C107" s="164"/>
      <c r="D107" s="164"/>
      <c r="E107" s="164"/>
      <c r="F107" s="164"/>
      <c r="G107" s="164"/>
      <c r="H107" s="164"/>
      <c r="I107" s="164"/>
      <c r="J107" s="164"/>
      <c r="K107" s="164"/>
      <c r="L107" s="164"/>
      <c r="M107" s="164"/>
      <c r="N107" s="164"/>
      <c r="O107" s="164"/>
      <c r="P107" s="164"/>
      <c r="Q107" s="164"/>
      <c r="R107" s="164"/>
      <c r="S107" s="164"/>
      <c r="T107" s="164"/>
      <c r="U107" s="164"/>
      <c r="V107" s="164"/>
    </row>
    <row r="108" spans="1:22">
      <c r="A108" s="47" t="s">
        <v>58</v>
      </c>
      <c r="B108" s="127" t="s">
        <v>59</v>
      </c>
      <c r="C108" s="128"/>
      <c r="D108" s="128"/>
      <c r="E108" s="128"/>
      <c r="F108" s="128"/>
      <c r="G108" s="128"/>
      <c r="H108" s="128"/>
      <c r="I108" s="128"/>
      <c r="J108" s="128"/>
      <c r="K108" s="128"/>
      <c r="L108" s="128"/>
      <c r="M108" s="128"/>
      <c r="N108" s="128"/>
      <c r="O108" s="128"/>
      <c r="P108" s="128"/>
      <c r="Q108" s="128"/>
      <c r="R108" s="128"/>
      <c r="S108" s="128"/>
      <c r="T108" s="128"/>
      <c r="U108" s="129"/>
      <c r="V108" s="47" t="s">
        <v>21</v>
      </c>
    </row>
    <row r="109" spans="1:22">
      <c r="A109" s="12" t="s">
        <v>0</v>
      </c>
      <c r="B109" s="165" t="s">
        <v>96</v>
      </c>
      <c r="C109" s="166"/>
      <c r="D109" s="166"/>
      <c r="E109" s="166"/>
      <c r="F109" s="166"/>
      <c r="G109" s="166"/>
      <c r="H109" s="166"/>
      <c r="I109" s="166"/>
      <c r="J109" s="166"/>
      <c r="K109" s="166"/>
      <c r="L109" s="166"/>
      <c r="M109" s="166"/>
      <c r="N109" s="166"/>
      <c r="O109" s="166"/>
      <c r="P109" s="167"/>
      <c r="Q109" s="153">
        <v>4.1999999999999997E-3</v>
      </c>
      <c r="R109" s="122"/>
      <c r="S109" s="122"/>
      <c r="T109" s="122"/>
      <c r="U109" s="123"/>
      <c r="V109" s="48">
        <f>V49*Q109</f>
        <v>18.136363636363633</v>
      </c>
    </row>
    <row r="110" spans="1:22">
      <c r="A110" s="12" t="s">
        <v>2</v>
      </c>
      <c r="B110" s="118" t="s">
        <v>60</v>
      </c>
      <c r="C110" s="119"/>
      <c r="D110" s="119"/>
      <c r="E110" s="119"/>
      <c r="F110" s="119"/>
      <c r="G110" s="119"/>
      <c r="H110" s="119"/>
      <c r="I110" s="119"/>
      <c r="J110" s="119"/>
      <c r="K110" s="119"/>
      <c r="L110" s="119"/>
      <c r="M110" s="119"/>
      <c r="N110" s="119"/>
      <c r="O110" s="119"/>
      <c r="P110" s="119"/>
      <c r="Q110" s="119"/>
      <c r="R110" s="119"/>
      <c r="S110" s="119"/>
      <c r="T110" s="119"/>
      <c r="U110" s="120"/>
      <c r="V110" s="38">
        <f>V109*8%</f>
        <v>1.4509090909090907</v>
      </c>
    </row>
    <row r="111" spans="1:22">
      <c r="A111" s="12" t="s">
        <v>4</v>
      </c>
      <c r="B111" s="118" t="s">
        <v>97</v>
      </c>
      <c r="C111" s="152"/>
      <c r="D111" s="152"/>
      <c r="E111" s="152"/>
      <c r="F111" s="152"/>
      <c r="G111" s="152"/>
      <c r="H111" s="152"/>
      <c r="I111" s="152"/>
      <c r="J111" s="152"/>
      <c r="K111" s="152"/>
      <c r="L111" s="152"/>
      <c r="M111" s="152"/>
      <c r="N111" s="152"/>
      <c r="O111" s="152"/>
      <c r="P111" s="152"/>
      <c r="Q111" s="168"/>
      <c r="R111" s="168"/>
      <c r="S111" s="168"/>
      <c r="T111" s="168"/>
      <c r="U111" s="169"/>
      <c r="V111" s="48">
        <f>0.5*0.08*V109</f>
        <v>0.72545454545454535</v>
      </c>
    </row>
    <row r="112" spans="1:22">
      <c r="A112" s="12" t="s">
        <v>22</v>
      </c>
      <c r="B112" s="161" t="s">
        <v>99</v>
      </c>
      <c r="C112" s="162"/>
      <c r="D112" s="162"/>
      <c r="E112" s="162"/>
      <c r="F112" s="162"/>
      <c r="G112" s="162"/>
      <c r="H112" s="162"/>
      <c r="I112" s="162"/>
      <c r="J112" s="162"/>
      <c r="K112" s="162"/>
      <c r="L112" s="162"/>
      <c r="M112" s="162"/>
      <c r="N112" s="162"/>
      <c r="O112" s="162"/>
      <c r="P112" s="162"/>
      <c r="Q112" s="153">
        <v>4.0000000000000002E-4</v>
      </c>
      <c r="R112" s="154"/>
      <c r="S112" s="154"/>
      <c r="T112" s="154"/>
      <c r="U112" s="155"/>
      <c r="V112" s="48">
        <f>V49*Q112</f>
        <v>1.7272727272727273</v>
      </c>
    </row>
    <row r="113" spans="1:22">
      <c r="A113" s="12" t="s">
        <v>23</v>
      </c>
      <c r="B113" s="118" t="s">
        <v>63</v>
      </c>
      <c r="C113" s="119"/>
      <c r="D113" s="119"/>
      <c r="E113" s="119"/>
      <c r="F113" s="119"/>
      <c r="G113" s="119"/>
      <c r="H113" s="119"/>
      <c r="I113" s="119"/>
      <c r="J113" s="119"/>
      <c r="K113" s="119"/>
      <c r="L113" s="119"/>
      <c r="M113" s="119"/>
      <c r="N113" s="119"/>
      <c r="O113" s="119"/>
      <c r="P113" s="119"/>
      <c r="Q113" s="119"/>
      <c r="R113" s="119"/>
      <c r="S113" s="119"/>
      <c r="T113" s="119"/>
      <c r="U113" s="120"/>
      <c r="V113" s="38">
        <f>V112*Q91</f>
        <v>0.63563636363636378</v>
      </c>
    </row>
    <row r="114" spans="1:22">
      <c r="A114" s="12" t="s">
        <v>24</v>
      </c>
      <c r="B114" s="118" t="s">
        <v>64</v>
      </c>
      <c r="C114" s="119"/>
      <c r="D114" s="119"/>
      <c r="E114" s="119"/>
      <c r="F114" s="119"/>
      <c r="G114" s="119"/>
      <c r="H114" s="119"/>
      <c r="I114" s="119"/>
      <c r="J114" s="119"/>
      <c r="K114" s="119"/>
      <c r="L114" s="119"/>
      <c r="M114" s="119"/>
      <c r="N114" s="119"/>
      <c r="O114" s="119"/>
      <c r="P114" s="119"/>
      <c r="Q114" s="119"/>
      <c r="R114" s="119"/>
      <c r="S114" s="119"/>
      <c r="T114" s="119"/>
      <c r="U114" s="120"/>
      <c r="V114" s="38">
        <f>0.5*0.08*V112</f>
        <v>6.9090909090909092E-2</v>
      </c>
    </row>
    <row r="115" spans="1:22">
      <c r="A115" s="107" t="s">
        <v>46</v>
      </c>
      <c r="B115" s="108"/>
      <c r="C115" s="108"/>
      <c r="D115" s="108"/>
      <c r="E115" s="108"/>
      <c r="F115" s="108"/>
      <c r="G115" s="108"/>
      <c r="H115" s="108"/>
      <c r="I115" s="108"/>
      <c r="J115" s="108"/>
      <c r="K115" s="108"/>
      <c r="L115" s="108"/>
      <c r="M115" s="108"/>
      <c r="N115" s="108"/>
      <c r="O115" s="108"/>
      <c r="P115" s="108"/>
      <c r="Q115" s="108"/>
      <c r="R115" s="108"/>
      <c r="S115" s="108"/>
      <c r="T115" s="108"/>
      <c r="U115" s="109"/>
      <c r="V115" s="33">
        <f>V109+V110+V111+V112+V113+V114</f>
        <v>22.744727272727271</v>
      </c>
    </row>
    <row r="117" spans="1:22">
      <c r="A117" s="163" t="s">
        <v>65</v>
      </c>
      <c r="B117" s="163"/>
      <c r="C117" s="163"/>
      <c r="D117" s="163"/>
      <c r="E117" s="163"/>
      <c r="F117" s="163"/>
      <c r="G117" s="163"/>
      <c r="H117" s="163"/>
      <c r="I117" s="163"/>
      <c r="J117" s="163"/>
      <c r="K117" s="163"/>
      <c r="L117" s="163"/>
      <c r="M117" s="163"/>
      <c r="N117" s="163"/>
      <c r="O117" s="163"/>
      <c r="P117" s="163"/>
      <c r="Q117" s="163"/>
      <c r="R117" s="163"/>
      <c r="S117" s="163"/>
      <c r="T117" s="163"/>
      <c r="U117" s="163"/>
      <c r="V117" s="163"/>
    </row>
    <row r="118" spans="1:22">
      <c r="A118" s="4" t="s">
        <v>66</v>
      </c>
      <c r="B118" s="158" t="s">
        <v>67</v>
      </c>
      <c r="C118" s="159"/>
      <c r="D118" s="159"/>
      <c r="E118" s="159"/>
      <c r="F118" s="159"/>
      <c r="G118" s="159"/>
      <c r="H118" s="159"/>
      <c r="I118" s="159"/>
      <c r="J118" s="159"/>
      <c r="K118" s="159"/>
      <c r="L118" s="159"/>
      <c r="M118" s="159"/>
      <c r="N118" s="159"/>
      <c r="O118" s="159"/>
      <c r="P118" s="159"/>
      <c r="Q118" s="159"/>
      <c r="R118" s="159"/>
      <c r="S118" s="159"/>
      <c r="T118" s="159"/>
      <c r="U118" s="160"/>
      <c r="V118" s="4" t="s">
        <v>21</v>
      </c>
    </row>
    <row r="119" spans="1:22">
      <c r="A119" s="12" t="s">
        <v>0</v>
      </c>
      <c r="B119" s="156" t="s">
        <v>68</v>
      </c>
      <c r="C119" s="157"/>
      <c r="D119" s="157"/>
      <c r="E119" s="157"/>
      <c r="F119" s="157"/>
      <c r="G119" s="157"/>
      <c r="H119" s="157"/>
      <c r="I119" s="157"/>
      <c r="J119" s="157"/>
      <c r="K119" s="157"/>
      <c r="L119" s="157"/>
      <c r="M119" s="157"/>
      <c r="N119" s="157"/>
      <c r="O119" s="157"/>
      <c r="P119" s="157"/>
      <c r="Q119" s="153">
        <f>1/12</f>
        <v>8.3333333333333329E-2</v>
      </c>
      <c r="R119" s="154"/>
      <c r="S119" s="154"/>
      <c r="T119" s="154"/>
      <c r="U119" s="155"/>
      <c r="V119" s="38">
        <f>(V54/12)</f>
        <v>383.38181818181812</v>
      </c>
    </row>
    <row r="120" spans="1:22">
      <c r="A120" s="12" t="s">
        <v>2</v>
      </c>
      <c r="B120" s="156" t="s">
        <v>98</v>
      </c>
      <c r="C120" s="157"/>
      <c r="D120" s="157"/>
      <c r="E120" s="157"/>
      <c r="F120" s="157"/>
      <c r="G120" s="157"/>
      <c r="H120" s="157"/>
      <c r="I120" s="157"/>
      <c r="J120" s="157"/>
      <c r="K120" s="157"/>
      <c r="L120" s="157"/>
      <c r="M120" s="157"/>
      <c r="N120" s="157"/>
      <c r="O120" s="157"/>
      <c r="P120" s="157"/>
      <c r="Q120" s="153">
        <v>1.66E-2</v>
      </c>
      <c r="R120" s="154"/>
      <c r="S120" s="154"/>
      <c r="T120" s="154"/>
      <c r="U120" s="155"/>
      <c r="V120" s="48">
        <f>V49*Q120</f>
        <v>71.681818181818173</v>
      </c>
    </row>
    <row r="121" spans="1:22">
      <c r="A121" s="12" t="s">
        <v>4</v>
      </c>
      <c r="B121" s="118" t="s">
        <v>100</v>
      </c>
      <c r="C121" s="152"/>
      <c r="D121" s="152"/>
      <c r="E121" s="152"/>
      <c r="F121" s="152"/>
      <c r="G121" s="152"/>
      <c r="H121" s="152"/>
      <c r="I121" s="152"/>
      <c r="J121" s="152"/>
      <c r="K121" s="152"/>
      <c r="L121" s="152"/>
      <c r="M121" s="152"/>
      <c r="N121" s="152"/>
      <c r="O121" s="152"/>
      <c r="P121" s="152"/>
      <c r="Q121" s="153">
        <v>2.0000000000000001E-4</v>
      </c>
      <c r="R121" s="154"/>
      <c r="S121" s="154"/>
      <c r="T121" s="154"/>
      <c r="U121" s="155"/>
      <c r="V121" s="48">
        <f>V49*Q121</f>
        <v>0.86363636363636365</v>
      </c>
    </row>
    <row r="122" spans="1:22">
      <c r="A122" s="12" t="s">
        <v>22</v>
      </c>
      <c r="B122" s="118" t="s">
        <v>101</v>
      </c>
      <c r="C122" s="152"/>
      <c r="D122" s="152"/>
      <c r="E122" s="152"/>
      <c r="F122" s="152"/>
      <c r="G122" s="152"/>
      <c r="H122" s="152"/>
      <c r="I122" s="152"/>
      <c r="J122" s="152"/>
      <c r="K122" s="152"/>
      <c r="L122" s="152"/>
      <c r="M122" s="152"/>
      <c r="N122" s="152"/>
      <c r="O122" s="152"/>
      <c r="P122" s="152"/>
      <c r="Q122" s="153">
        <v>7.3000000000000001E-3</v>
      </c>
      <c r="R122" s="154"/>
      <c r="S122" s="154"/>
      <c r="T122" s="154"/>
      <c r="U122" s="155"/>
      <c r="V122" s="48">
        <f>V49*Q122</f>
        <v>31.522727272727273</v>
      </c>
    </row>
    <row r="123" spans="1:22">
      <c r="A123" s="12" t="s">
        <v>23</v>
      </c>
      <c r="B123" s="156" t="s">
        <v>102</v>
      </c>
      <c r="C123" s="157"/>
      <c r="D123" s="157"/>
      <c r="E123" s="157"/>
      <c r="F123" s="157"/>
      <c r="G123" s="157"/>
      <c r="H123" s="157"/>
      <c r="I123" s="157"/>
      <c r="J123" s="157"/>
      <c r="K123" s="157"/>
      <c r="L123" s="157"/>
      <c r="M123" s="157"/>
      <c r="N123" s="157"/>
      <c r="O123" s="157"/>
      <c r="P123" s="157"/>
      <c r="Q123" s="153">
        <v>2.9999999999999997E-4</v>
      </c>
      <c r="R123" s="154"/>
      <c r="S123" s="154"/>
      <c r="T123" s="154"/>
      <c r="U123" s="155"/>
      <c r="V123" s="48">
        <f>V49*Q123</f>
        <v>1.2954545454545452</v>
      </c>
    </row>
    <row r="124" spans="1:22">
      <c r="A124" s="12"/>
      <c r="B124" s="127" t="s">
        <v>50</v>
      </c>
      <c r="C124" s="128"/>
      <c r="D124" s="128"/>
      <c r="E124" s="128"/>
      <c r="F124" s="128"/>
      <c r="G124" s="128"/>
      <c r="H124" s="128"/>
      <c r="I124" s="128"/>
      <c r="J124" s="128"/>
      <c r="K124" s="128"/>
      <c r="L124" s="128"/>
      <c r="M124" s="128"/>
      <c r="N124" s="128"/>
      <c r="O124" s="128"/>
      <c r="P124" s="128"/>
      <c r="Q124" s="128"/>
      <c r="R124" s="128"/>
      <c r="S124" s="128"/>
      <c r="T124" s="128"/>
      <c r="U124" s="129"/>
      <c r="V124" s="49">
        <f>SUM(V119:V123)</f>
        <v>488.74545454545449</v>
      </c>
    </row>
    <row r="125" spans="1:22">
      <c r="A125" s="12" t="s">
        <v>25</v>
      </c>
      <c r="B125" s="118" t="s">
        <v>69</v>
      </c>
      <c r="C125" s="119"/>
      <c r="D125" s="119"/>
      <c r="E125" s="119"/>
      <c r="F125" s="119"/>
      <c r="G125" s="119"/>
      <c r="H125" s="119"/>
      <c r="I125" s="119"/>
      <c r="J125" s="119"/>
      <c r="K125" s="119"/>
      <c r="L125" s="119"/>
      <c r="M125" s="119"/>
      <c r="N125" s="119"/>
      <c r="O125" s="119"/>
      <c r="P125" s="119"/>
      <c r="Q125" s="119"/>
      <c r="R125" s="119"/>
      <c r="S125" s="119"/>
      <c r="T125" s="119"/>
      <c r="U125" s="120"/>
      <c r="V125" s="38">
        <f>V124*Q91</f>
        <v>179.85832727272731</v>
      </c>
    </row>
    <row r="126" spans="1:22">
      <c r="A126" s="127" t="s">
        <v>46</v>
      </c>
      <c r="B126" s="128"/>
      <c r="C126" s="128"/>
      <c r="D126" s="128"/>
      <c r="E126" s="128"/>
      <c r="F126" s="128"/>
      <c r="G126" s="128"/>
      <c r="H126" s="128"/>
      <c r="I126" s="128"/>
      <c r="J126" s="128"/>
      <c r="K126" s="128"/>
      <c r="L126" s="128"/>
      <c r="M126" s="128"/>
      <c r="N126" s="128"/>
      <c r="O126" s="128"/>
      <c r="P126" s="128"/>
      <c r="Q126" s="128"/>
      <c r="R126" s="128"/>
      <c r="S126" s="128"/>
      <c r="T126" s="128"/>
      <c r="U126" s="129"/>
      <c r="V126" s="49">
        <f>SUM(V124:V125)</f>
        <v>668.6037818181818</v>
      </c>
    </row>
    <row r="127" spans="1:22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</row>
    <row r="128" spans="1:22">
      <c r="A128" s="130" t="s">
        <v>156</v>
      </c>
      <c r="B128" s="130"/>
      <c r="C128" s="130"/>
      <c r="D128" s="130"/>
      <c r="E128" s="130"/>
      <c r="F128" s="130"/>
      <c r="G128" s="130"/>
      <c r="H128" s="130"/>
      <c r="I128" s="130"/>
      <c r="J128" s="130"/>
      <c r="K128" s="130"/>
      <c r="L128" s="130"/>
      <c r="M128" s="130"/>
      <c r="N128" s="130"/>
      <c r="O128" s="130"/>
      <c r="P128" s="130"/>
      <c r="Q128" s="130"/>
      <c r="R128" s="130"/>
      <c r="S128" s="130"/>
      <c r="T128" s="130"/>
      <c r="U128" s="130"/>
      <c r="V128" s="130"/>
    </row>
    <row r="129" spans="1:22">
      <c r="A129" s="47">
        <v>4</v>
      </c>
      <c r="B129" s="127" t="s">
        <v>71</v>
      </c>
      <c r="C129" s="128"/>
      <c r="D129" s="128"/>
      <c r="E129" s="128"/>
      <c r="F129" s="128"/>
      <c r="G129" s="128"/>
      <c r="H129" s="128"/>
      <c r="I129" s="128"/>
      <c r="J129" s="128"/>
      <c r="K129" s="128"/>
      <c r="L129" s="128"/>
      <c r="M129" s="128"/>
      <c r="N129" s="128"/>
      <c r="O129" s="128"/>
      <c r="P129" s="128"/>
      <c r="Q129" s="128"/>
      <c r="R129" s="128"/>
      <c r="S129" s="128"/>
      <c r="T129" s="128"/>
      <c r="U129" s="129"/>
      <c r="V129" s="47" t="s">
        <v>21</v>
      </c>
    </row>
    <row r="130" spans="1:22">
      <c r="A130" s="12" t="s">
        <v>37</v>
      </c>
      <c r="B130" s="118" t="s">
        <v>38</v>
      </c>
      <c r="C130" s="119"/>
      <c r="D130" s="119"/>
      <c r="E130" s="119"/>
      <c r="F130" s="119"/>
      <c r="G130" s="119"/>
      <c r="H130" s="119"/>
      <c r="I130" s="119"/>
      <c r="J130" s="119"/>
      <c r="K130" s="119"/>
      <c r="L130" s="119"/>
      <c r="M130" s="119"/>
      <c r="N130" s="119"/>
      <c r="O130" s="119"/>
      <c r="P130" s="119"/>
      <c r="Q130" s="119"/>
      <c r="R130" s="119"/>
      <c r="S130" s="119"/>
      <c r="T130" s="119"/>
      <c r="U130" s="120"/>
      <c r="V130" s="38">
        <f>V91</f>
        <v>1693.0141090909087</v>
      </c>
    </row>
    <row r="131" spans="1:22">
      <c r="A131" s="12" t="s">
        <v>48</v>
      </c>
      <c r="B131" s="118" t="s">
        <v>49</v>
      </c>
      <c r="C131" s="119"/>
      <c r="D131" s="119"/>
      <c r="E131" s="119"/>
      <c r="F131" s="119"/>
      <c r="G131" s="119"/>
      <c r="H131" s="119"/>
      <c r="I131" s="119"/>
      <c r="J131" s="119"/>
      <c r="K131" s="119"/>
      <c r="L131" s="119"/>
      <c r="M131" s="119"/>
      <c r="N131" s="119"/>
      <c r="O131" s="119"/>
      <c r="P131" s="119"/>
      <c r="Q131" s="119"/>
      <c r="R131" s="119"/>
      <c r="S131" s="119"/>
      <c r="T131" s="119"/>
      <c r="U131" s="120"/>
      <c r="V131" s="38">
        <f>V99</f>
        <v>699.21850752</v>
      </c>
    </row>
    <row r="132" spans="1:22">
      <c r="A132" s="12" t="s">
        <v>53</v>
      </c>
      <c r="B132" s="118" t="s">
        <v>55</v>
      </c>
      <c r="C132" s="119"/>
      <c r="D132" s="119"/>
      <c r="E132" s="119"/>
      <c r="F132" s="119"/>
      <c r="G132" s="119"/>
      <c r="H132" s="119"/>
      <c r="I132" s="119"/>
      <c r="J132" s="119"/>
      <c r="K132" s="119"/>
      <c r="L132" s="119"/>
      <c r="M132" s="119"/>
      <c r="N132" s="119"/>
      <c r="O132" s="119"/>
      <c r="P132" s="119"/>
      <c r="Q132" s="119"/>
      <c r="R132" s="119"/>
      <c r="S132" s="119"/>
      <c r="T132" s="119"/>
      <c r="U132" s="120"/>
      <c r="V132" s="38">
        <f>V105</f>
        <v>4.1350909090909092</v>
      </c>
    </row>
    <row r="133" spans="1:22">
      <c r="A133" s="12" t="s">
        <v>58</v>
      </c>
      <c r="B133" s="118" t="s">
        <v>72</v>
      </c>
      <c r="C133" s="119"/>
      <c r="D133" s="119"/>
      <c r="E133" s="119"/>
      <c r="F133" s="119"/>
      <c r="G133" s="119"/>
      <c r="H133" s="119"/>
      <c r="I133" s="119"/>
      <c r="J133" s="119"/>
      <c r="K133" s="119"/>
      <c r="L133" s="119"/>
      <c r="M133" s="119"/>
      <c r="N133" s="119"/>
      <c r="O133" s="119"/>
      <c r="P133" s="119"/>
      <c r="Q133" s="119"/>
      <c r="R133" s="119"/>
      <c r="S133" s="119"/>
      <c r="T133" s="119"/>
      <c r="U133" s="120"/>
      <c r="V133" s="38">
        <f>V115</f>
        <v>22.744727272727271</v>
      </c>
    </row>
    <row r="134" spans="1:22">
      <c r="A134" s="12" t="s">
        <v>66</v>
      </c>
      <c r="B134" s="118" t="s">
        <v>73</v>
      </c>
      <c r="C134" s="119"/>
      <c r="D134" s="119"/>
      <c r="E134" s="119"/>
      <c r="F134" s="119"/>
      <c r="G134" s="119"/>
      <c r="H134" s="119"/>
      <c r="I134" s="119"/>
      <c r="J134" s="119"/>
      <c r="K134" s="119"/>
      <c r="L134" s="119"/>
      <c r="M134" s="119"/>
      <c r="N134" s="119"/>
      <c r="O134" s="119"/>
      <c r="P134" s="119"/>
      <c r="Q134" s="119"/>
      <c r="R134" s="119"/>
      <c r="S134" s="119"/>
      <c r="T134" s="119"/>
      <c r="U134" s="120"/>
      <c r="V134" s="38">
        <f>V126</f>
        <v>668.6037818181818</v>
      </c>
    </row>
    <row r="135" spans="1:22">
      <c r="A135" s="20" t="s">
        <v>74</v>
      </c>
      <c r="B135" s="146" t="s">
        <v>30</v>
      </c>
      <c r="C135" s="147"/>
      <c r="D135" s="147"/>
      <c r="E135" s="147"/>
      <c r="F135" s="147"/>
      <c r="G135" s="147"/>
      <c r="H135" s="147"/>
      <c r="I135" s="147"/>
      <c r="J135" s="147"/>
      <c r="K135" s="147"/>
      <c r="L135" s="147"/>
      <c r="M135" s="147"/>
      <c r="N135" s="147"/>
      <c r="O135" s="147"/>
      <c r="P135" s="147"/>
      <c r="Q135" s="147"/>
      <c r="R135" s="147"/>
      <c r="S135" s="147"/>
      <c r="T135" s="147"/>
      <c r="U135" s="148"/>
      <c r="V135" s="32">
        <v>0</v>
      </c>
    </row>
    <row r="136" spans="1:22">
      <c r="A136" s="107" t="s">
        <v>46</v>
      </c>
      <c r="B136" s="108"/>
      <c r="C136" s="108"/>
      <c r="D136" s="108"/>
      <c r="E136" s="108"/>
      <c r="F136" s="108"/>
      <c r="G136" s="108"/>
      <c r="H136" s="108"/>
      <c r="I136" s="108"/>
      <c r="J136" s="108"/>
      <c r="K136" s="108"/>
      <c r="L136" s="108"/>
      <c r="M136" s="108"/>
      <c r="N136" s="108"/>
      <c r="O136" s="108"/>
      <c r="P136" s="108"/>
      <c r="Q136" s="108"/>
      <c r="R136" s="108"/>
      <c r="S136" s="108"/>
      <c r="T136" s="108"/>
      <c r="U136" s="109"/>
      <c r="V136" s="33">
        <f>SUM(V130:V135)</f>
        <v>3087.7162166109088</v>
      </c>
    </row>
    <row r="140" spans="1:22">
      <c r="A140" s="106" t="s">
        <v>75</v>
      </c>
      <c r="B140" s="106"/>
      <c r="C140" s="106"/>
      <c r="D140" s="106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</row>
    <row r="141" spans="1:22">
      <c r="A141" s="77">
        <v>5</v>
      </c>
      <c r="B141" s="149" t="s">
        <v>76</v>
      </c>
      <c r="C141" s="150"/>
      <c r="D141" s="150"/>
      <c r="E141" s="150"/>
      <c r="F141" s="150"/>
      <c r="G141" s="150"/>
      <c r="H141" s="150"/>
      <c r="I141" s="150"/>
      <c r="J141" s="150"/>
      <c r="K141" s="150"/>
      <c r="L141" s="150"/>
      <c r="M141" s="150"/>
      <c r="N141" s="150"/>
      <c r="O141" s="150"/>
      <c r="P141" s="151"/>
      <c r="Q141" s="149" t="s">
        <v>20</v>
      </c>
      <c r="R141" s="150"/>
      <c r="S141" s="150"/>
      <c r="T141" s="150"/>
      <c r="U141" s="151"/>
      <c r="V141" s="31" t="s">
        <v>21</v>
      </c>
    </row>
    <row r="142" spans="1:22" s="11" customFormat="1">
      <c r="A142" s="19" t="s">
        <v>0</v>
      </c>
      <c r="B142" s="137" t="s">
        <v>103</v>
      </c>
      <c r="C142" s="138"/>
      <c r="D142" s="138"/>
      <c r="E142" s="138"/>
      <c r="F142" s="138"/>
      <c r="G142" s="138"/>
      <c r="H142" s="138"/>
      <c r="I142" s="138"/>
      <c r="J142" s="138"/>
      <c r="K142" s="138"/>
      <c r="L142" s="138"/>
      <c r="M142" s="138"/>
      <c r="N142" s="138"/>
      <c r="O142" s="138"/>
      <c r="P142" s="139"/>
      <c r="Q142" s="140">
        <v>0.03</v>
      </c>
      <c r="R142" s="141"/>
      <c r="S142" s="141"/>
      <c r="T142" s="141"/>
      <c r="U142" s="142"/>
      <c r="V142" s="50">
        <f>(V54+V65+V76+V136)*Q142</f>
        <v>230.64894104378178</v>
      </c>
    </row>
    <row r="143" spans="1:22" s="11" customFormat="1">
      <c r="A143" s="19" t="s">
        <v>2</v>
      </c>
      <c r="B143" s="137" t="s">
        <v>104</v>
      </c>
      <c r="C143" s="138"/>
      <c r="D143" s="138"/>
      <c r="E143" s="138"/>
      <c r="F143" s="138"/>
      <c r="G143" s="138"/>
      <c r="H143" s="138"/>
      <c r="I143" s="138"/>
      <c r="J143" s="138"/>
      <c r="K143" s="138"/>
      <c r="L143" s="138"/>
      <c r="M143" s="138"/>
      <c r="N143" s="138"/>
      <c r="O143" s="138"/>
      <c r="P143" s="139"/>
      <c r="Q143" s="140">
        <v>6.7900000000000002E-2</v>
      </c>
      <c r="R143" s="141"/>
      <c r="S143" s="141"/>
      <c r="T143" s="141"/>
      <c r="U143" s="142"/>
      <c r="V143" s="50">
        <f>(V49+V65+V76+V136+V142)*Q143</f>
        <v>518.52153965929892</v>
      </c>
    </row>
    <row r="144" spans="1:22" s="13" customFormat="1">
      <c r="A144" s="12" t="s">
        <v>4</v>
      </c>
      <c r="B144" s="134" t="s">
        <v>77</v>
      </c>
      <c r="C144" s="135"/>
      <c r="D144" s="135"/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6"/>
      <c r="Q144" s="143">
        <f>Q146+Q147+Q148</f>
        <v>0.1125</v>
      </c>
      <c r="R144" s="144"/>
      <c r="S144" s="144"/>
      <c r="T144" s="144"/>
      <c r="U144" s="145"/>
      <c r="V144" s="44">
        <f>V146+V147+V148</f>
        <v>1069.5382625276375</v>
      </c>
    </row>
    <row r="145" spans="1:22" s="13" customFormat="1">
      <c r="A145" s="12" t="s">
        <v>61</v>
      </c>
      <c r="B145" s="118" t="s">
        <v>78</v>
      </c>
      <c r="C145" s="119"/>
      <c r="D145" s="119"/>
      <c r="E145" s="119"/>
      <c r="F145" s="119"/>
      <c r="G145" s="119"/>
      <c r="H145" s="119"/>
      <c r="I145" s="119"/>
      <c r="J145" s="119"/>
      <c r="K145" s="119"/>
      <c r="L145" s="119"/>
      <c r="M145" s="119"/>
      <c r="N145" s="119"/>
      <c r="O145" s="119"/>
      <c r="P145" s="120"/>
      <c r="Q145" s="131">
        <f>1-Q144</f>
        <v>0.88749999999999996</v>
      </c>
      <c r="R145" s="132"/>
      <c r="S145" s="132"/>
      <c r="T145" s="132"/>
      <c r="U145" s="133"/>
      <c r="V145" s="44">
        <f>(V54+V65+V76+V136+V142+V143)/Q145</f>
        <v>9507.006778023444</v>
      </c>
    </row>
    <row r="146" spans="1:22" s="13" customFormat="1">
      <c r="A146" s="14" t="s">
        <v>62</v>
      </c>
      <c r="B146" s="134" t="s">
        <v>125</v>
      </c>
      <c r="C146" s="135"/>
      <c r="D146" s="135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  <c r="P146" s="136"/>
      <c r="Q146" s="124">
        <v>0.02</v>
      </c>
      <c r="R146" s="125"/>
      <c r="S146" s="125"/>
      <c r="T146" s="125"/>
      <c r="U146" s="126"/>
      <c r="V146" s="44">
        <f>V145*Q146</f>
        <v>190.14013556046888</v>
      </c>
    </row>
    <row r="147" spans="1:22">
      <c r="A147" s="14" t="s">
        <v>79</v>
      </c>
      <c r="B147" s="118" t="s">
        <v>126</v>
      </c>
      <c r="C147" s="119"/>
      <c r="D147" s="119"/>
      <c r="E147" s="119"/>
      <c r="F147" s="119"/>
      <c r="G147" s="119"/>
      <c r="H147" s="119"/>
      <c r="I147" s="119"/>
      <c r="J147" s="119"/>
      <c r="K147" s="119"/>
      <c r="L147" s="119"/>
      <c r="M147" s="119"/>
      <c r="N147" s="119"/>
      <c r="O147" s="119"/>
      <c r="P147" s="120"/>
      <c r="Q147" s="124">
        <v>7.5999999999999998E-2</v>
      </c>
      <c r="R147" s="125"/>
      <c r="S147" s="125"/>
      <c r="T147" s="125"/>
      <c r="U147" s="126"/>
      <c r="V147" s="44">
        <f>V145*Q147</f>
        <v>722.5325151297817</v>
      </c>
    </row>
    <row r="148" spans="1:22">
      <c r="A148" s="12" t="s">
        <v>80</v>
      </c>
      <c r="B148" s="118" t="s">
        <v>127</v>
      </c>
      <c r="C148" s="119"/>
      <c r="D148" s="119"/>
      <c r="E148" s="119"/>
      <c r="F148" s="119"/>
      <c r="G148" s="119"/>
      <c r="H148" s="119"/>
      <c r="I148" s="119"/>
      <c r="J148" s="119"/>
      <c r="K148" s="119"/>
      <c r="L148" s="119"/>
      <c r="M148" s="119"/>
      <c r="N148" s="119"/>
      <c r="O148" s="119"/>
      <c r="P148" s="120"/>
      <c r="Q148" s="124">
        <v>1.6500000000000001E-2</v>
      </c>
      <c r="R148" s="125"/>
      <c r="S148" s="125"/>
      <c r="T148" s="125"/>
      <c r="U148" s="126"/>
      <c r="V148" s="44">
        <f>V145*Q148</f>
        <v>156.86561183738684</v>
      </c>
    </row>
    <row r="149" spans="1:22">
      <c r="A149" s="127" t="s">
        <v>46</v>
      </c>
      <c r="B149" s="128"/>
      <c r="C149" s="128"/>
      <c r="D149" s="128"/>
      <c r="E149" s="128"/>
      <c r="F149" s="128"/>
      <c r="G149" s="128"/>
      <c r="H149" s="128"/>
      <c r="I149" s="128"/>
      <c r="J149" s="128"/>
      <c r="K149" s="128"/>
      <c r="L149" s="128"/>
      <c r="M149" s="128"/>
      <c r="N149" s="128"/>
      <c r="O149" s="128"/>
      <c r="P149" s="128"/>
      <c r="Q149" s="128"/>
      <c r="R149" s="128"/>
      <c r="S149" s="128"/>
      <c r="T149" s="128"/>
      <c r="U149" s="129"/>
      <c r="V149" s="46">
        <f>V142+V143+V144</f>
        <v>1818.708743230718</v>
      </c>
    </row>
    <row r="150" spans="1:22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</row>
    <row r="151" spans="1:22">
      <c r="A151" s="130" t="s">
        <v>81</v>
      </c>
      <c r="B151" s="130"/>
      <c r="C151" s="130"/>
      <c r="D151" s="130"/>
      <c r="E151" s="130"/>
      <c r="F151" s="130"/>
      <c r="G151" s="130"/>
      <c r="H151" s="130"/>
      <c r="I151" s="130"/>
      <c r="J151" s="130"/>
      <c r="K151" s="130"/>
      <c r="L151" s="130"/>
      <c r="M151" s="130"/>
      <c r="N151" s="130"/>
      <c r="O151" s="130"/>
      <c r="P151" s="130"/>
      <c r="Q151" s="130"/>
      <c r="R151" s="130"/>
      <c r="S151" s="130"/>
      <c r="T151" s="130"/>
      <c r="U151" s="130"/>
      <c r="V151" s="130"/>
    </row>
    <row r="152" spans="1:22">
      <c r="A152" s="127" t="s">
        <v>82</v>
      </c>
      <c r="B152" s="128"/>
      <c r="C152" s="128"/>
      <c r="D152" s="128"/>
      <c r="E152" s="128"/>
      <c r="F152" s="128"/>
      <c r="G152" s="128"/>
      <c r="H152" s="128"/>
      <c r="I152" s="128"/>
      <c r="J152" s="128"/>
      <c r="K152" s="128"/>
      <c r="L152" s="128"/>
      <c r="M152" s="128"/>
      <c r="N152" s="128"/>
      <c r="O152" s="128"/>
      <c r="P152" s="128"/>
      <c r="Q152" s="128"/>
      <c r="R152" s="128"/>
      <c r="S152" s="128"/>
      <c r="T152" s="128"/>
      <c r="U152" s="129"/>
      <c r="V152" s="47" t="s">
        <v>21</v>
      </c>
    </row>
    <row r="153" spans="1:22">
      <c r="A153" s="12" t="s">
        <v>83</v>
      </c>
      <c r="B153" s="118" t="s">
        <v>84</v>
      </c>
      <c r="C153" s="119"/>
      <c r="D153" s="119"/>
      <c r="E153" s="119"/>
      <c r="F153" s="119"/>
      <c r="G153" s="119"/>
      <c r="H153" s="119"/>
      <c r="I153" s="119"/>
      <c r="J153" s="119"/>
      <c r="K153" s="119"/>
      <c r="L153" s="119"/>
      <c r="M153" s="119"/>
      <c r="N153" s="119"/>
      <c r="O153" s="119"/>
      <c r="P153" s="119"/>
      <c r="Q153" s="119"/>
      <c r="R153" s="119"/>
      <c r="S153" s="119"/>
      <c r="T153" s="119"/>
      <c r="U153" s="120"/>
      <c r="V153" s="44">
        <f>V54</f>
        <v>4600.5818181818177</v>
      </c>
    </row>
    <row r="154" spans="1:22">
      <c r="A154" s="12" t="s">
        <v>2</v>
      </c>
      <c r="B154" s="118" t="s">
        <v>85</v>
      </c>
      <c r="C154" s="119"/>
      <c r="D154" s="119"/>
      <c r="E154" s="119"/>
      <c r="F154" s="119"/>
      <c r="G154" s="119"/>
      <c r="H154" s="119"/>
      <c r="I154" s="119"/>
      <c r="J154" s="119"/>
      <c r="K154" s="119"/>
      <c r="L154" s="119"/>
      <c r="M154" s="119"/>
      <c r="N154" s="119"/>
      <c r="O154" s="119"/>
      <c r="P154" s="119"/>
      <c r="Q154" s="119"/>
      <c r="R154" s="119"/>
      <c r="S154" s="119"/>
      <c r="T154" s="119"/>
      <c r="U154" s="120"/>
      <c r="V154" s="44">
        <f>V65</f>
        <v>0</v>
      </c>
    </row>
    <row r="155" spans="1:22">
      <c r="A155" s="12" t="s">
        <v>4</v>
      </c>
      <c r="B155" s="118" t="s">
        <v>136</v>
      </c>
      <c r="C155" s="119"/>
      <c r="D155" s="119"/>
      <c r="E155" s="119"/>
      <c r="F155" s="119"/>
      <c r="G155" s="119"/>
      <c r="H155" s="119"/>
      <c r="I155" s="119"/>
      <c r="J155" s="119"/>
      <c r="K155" s="119"/>
      <c r="L155" s="119"/>
      <c r="M155" s="119"/>
      <c r="N155" s="119"/>
      <c r="O155" s="119"/>
      <c r="P155" s="119"/>
      <c r="Q155" s="119"/>
      <c r="R155" s="119"/>
      <c r="S155" s="119"/>
      <c r="T155" s="119"/>
      <c r="U155" s="120"/>
      <c r="V155" s="44">
        <f>V76</f>
        <v>0</v>
      </c>
    </row>
    <row r="156" spans="1:22">
      <c r="A156" s="12" t="s">
        <v>22</v>
      </c>
      <c r="B156" s="118" t="s">
        <v>86</v>
      </c>
      <c r="C156" s="119"/>
      <c r="D156" s="119"/>
      <c r="E156" s="119"/>
      <c r="F156" s="119"/>
      <c r="G156" s="119"/>
      <c r="H156" s="119"/>
      <c r="I156" s="119"/>
      <c r="J156" s="119"/>
      <c r="K156" s="119"/>
      <c r="L156" s="119"/>
      <c r="M156" s="119"/>
      <c r="N156" s="119"/>
      <c r="O156" s="119"/>
      <c r="P156" s="119"/>
      <c r="Q156" s="119"/>
      <c r="R156" s="119"/>
      <c r="S156" s="119"/>
      <c r="T156" s="119"/>
      <c r="U156" s="120"/>
      <c r="V156" s="44">
        <f>V136</f>
        <v>3087.7162166109088</v>
      </c>
    </row>
    <row r="157" spans="1:22">
      <c r="A157" s="121" t="s">
        <v>87</v>
      </c>
      <c r="B157" s="122"/>
      <c r="C157" s="122"/>
      <c r="D157" s="122"/>
      <c r="E157" s="122"/>
      <c r="F157" s="122"/>
      <c r="G157" s="122"/>
      <c r="H157" s="122"/>
      <c r="I157" s="122"/>
      <c r="J157" s="122"/>
      <c r="K157" s="122"/>
      <c r="L157" s="122"/>
      <c r="M157" s="122"/>
      <c r="N157" s="122"/>
      <c r="O157" s="122"/>
      <c r="P157" s="122"/>
      <c r="Q157" s="122"/>
      <c r="R157" s="122"/>
      <c r="S157" s="122"/>
      <c r="T157" s="122"/>
      <c r="U157" s="123"/>
      <c r="V157" s="44">
        <f>SUM(V153:V156)</f>
        <v>7688.298034792726</v>
      </c>
    </row>
    <row r="158" spans="1:22">
      <c r="A158" s="12" t="s">
        <v>23</v>
      </c>
      <c r="B158" s="118" t="s">
        <v>88</v>
      </c>
      <c r="C158" s="119"/>
      <c r="D158" s="119"/>
      <c r="E158" s="119"/>
      <c r="F158" s="119"/>
      <c r="G158" s="119"/>
      <c r="H158" s="119"/>
      <c r="I158" s="119"/>
      <c r="J158" s="119"/>
      <c r="K158" s="119"/>
      <c r="L158" s="119"/>
      <c r="M158" s="119"/>
      <c r="N158" s="119"/>
      <c r="O158" s="119"/>
      <c r="P158" s="119"/>
      <c r="Q158" s="119"/>
      <c r="R158" s="119"/>
      <c r="S158" s="119"/>
      <c r="T158" s="119"/>
      <c r="U158" s="120"/>
      <c r="V158" s="44">
        <f>V149</f>
        <v>1818.708743230718</v>
      </c>
    </row>
    <row r="159" spans="1:22">
      <c r="A159" s="107" t="s">
        <v>137</v>
      </c>
      <c r="B159" s="108"/>
      <c r="C159" s="108"/>
      <c r="D159" s="108"/>
      <c r="E159" s="108"/>
      <c r="F159" s="108"/>
      <c r="G159" s="108"/>
      <c r="H159" s="108"/>
      <c r="I159" s="108"/>
      <c r="J159" s="108"/>
      <c r="K159" s="108"/>
      <c r="L159" s="108"/>
      <c r="M159" s="108"/>
      <c r="N159" s="108"/>
      <c r="O159" s="108"/>
      <c r="P159" s="108"/>
      <c r="Q159" s="108"/>
      <c r="R159" s="108"/>
      <c r="S159" s="108"/>
      <c r="T159" s="108"/>
      <c r="U159" s="109"/>
      <c r="V159" s="30">
        <f>SUM(V157:V158)</f>
        <v>9507.006778023444</v>
      </c>
    </row>
    <row r="162" spans="1:22">
      <c r="A162" s="106" t="s">
        <v>92</v>
      </c>
      <c r="B162" s="106"/>
      <c r="C162" s="106"/>
      <c r="D162" s="106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</row>
    <row r="163" spans="1:22">
      <c r="A163" s="107" t="s">
        <v>89</v>
      </c>
      <c r="B163" s="108"/>
      <c r="C163" s="108"/>
      <c r="D163" s="108"/>
      <c r="E163" s="108"/>
      <c r="F163" s="108"/>
      <c r="G163" s="108"/>
      <c r="H163" s="108"/>
      <c r="I163" s="108"/>
      <c r="J163" s="108"/>
      <c r="K163" s="108"/>
      <c r="L163" s="108"/>
      <c r="M163" s="108"/>
      <c r="N163" s="108"/>
      <c r="O163" s="108"/>
      <c r="P163" s="108"/>
      <c r="Q163" s="108"/>
      <c r="R163" s="108"/>
      <c r="S163" s="108"/>
      <c r="T163" s="108"/>
      <c r="U163" s="108"/>
      <c r="V163" s="109"/>
    </row>
    <row r="164" spans="1:22" ht="31.5">
      <c r="A164" s="75" t="s">
        <v>90</v>
      </c>
      <c r="B164" s="76"/>
      <c r="C164" s="76"/>
      <c r="D164" s="76"/>
      <c r="E164" s="76"/>
      <c r="F164" s="76"/>
      <c r="G164" s="76"/>
      <c r="H164" s="76"/>
      <c r="I164" s="76"/>
      <c r="J164" s="76"/>
      <c r="K164" s="76"/>
      <c r="L164" s="76"/>
      <c r="M164" s="76"/>
      <c r="N164" s="76"/>
      <c r="O164" s="76"/>
      <c r="P164" s="76"/>
      <c r="Q164" s="76"/>
      <c r="R164" s="110" t="s">
        <v>105</v>
      </c>
      <c r="S164" s="111"/>
      <c r="T164" s="110" t="s">
        <v>106</v>
      </c>
      <c r="U164" s="112"/>
      <c r="V164" s="77" t="s">
        <v>107</v>
      </c>
    </row>
    <row r="165" spans="1:22">
      <c r="A165" s="78" t="s">
        <v>83</v>
      </c>
      <c r="B165" s="113" t="s">
        <v>108</v>
      </c>
      <c r="C165" s="114"/>
      <c r="D165" s="114"/>
      <c r="E165" s="114"/>
      <c r="F165" s="114"/>
      <c r="G165" s="114"/>
      <c r="H165" s="114"/>
      <c r="I165" s="114"/>
      <c r="J165" s="114"/>
      <c r="K165" s="114"/>
      <c r="L165" s="114"/>
      <c r="M165" s="114"/>
      <c r="N165" s="114"/>
      <c r="O165" s="114"/>
      <c r="P165" s="114"/>
      <c r="Q165" s="114"/>
      <c r="R165" s="115">
        <f>M29</f>
        <v>1</v>
      </c>
      <c r="S165" s="115"/>
      <c r="T165" s="116">
        <f>V159</f>
        <v>9507.006778023444</v>
      </c>
      <c r="U165" s="117"/>
      <c r="V165" s="24">
        <f>T165*R165</f>
        <v>9507.006778023444</v>
      </c>
    </row>
    <row r="166" spans="1:22">
      <c r="A166" s="78" t="s">
        <v>4</v>
      </c>
      <c r="B166" s="102" t="s">
        <v>149</v>
      </c>
      <c r="C166" s="103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4"/>
      <c r="V166" s="24">
        <f>V165*Q22</f>
        <v>114084.08133628132</v>
      </c>
    </row>
    <row r="167" spans="1:22">
      <c r="A167" s="52"/>
      <c r="B167" s="53"/>
      <c r="C167" s="54"/>
      <c r="D167" s="54"/>
      <c r="E167" s="54"/>
      <c r="F167" s="54"/>
      <c r="G167" s="54"/>
      <c r="H167" s="54"/>
      <c r="I167" s="54"/>
      <c r="J167" s="54"/>
      <c r="K167" s="54"/>
      <c r="L167" s="54"/>
      <c r="M167" s="54"/>
      <c r="N167" s="54"/>
      <c r="O167" s="54"/>
      <c r="P167" s="54"/>
      <c r="Q167" s="54"/>
      <c r="R167" s="54"/>
      <c r="S167" s="54"/>
      <c r="T167" s="54"/>
      <c r="U167" s="54"/>
      <c r="V167" s="55"/>
    </row>
    <row r="169" spans="1:22" ht="50.25" customHeight="1">
      <c r="A169" s="105" t="s">
        <v>138</v>
      </c>
      <c r="B169" s="105"/>
      <c r="C169" s="105"/>
      <c r="D169" s="105"/>
      <c r="E169" s="105"/>
      <c r="F169" s="105"/>
      <c r="G169" s="105"/>
      <c r="H169" s="105"/>
      <c r="I169" s="105"/>
      <c r="J169" s="105"/>
      <c r="K169" s="105"/>
      <c r="L169" s="105"/>
      <c r="M169" s="105"/>
      <c r="N169" s="105"/>
      <c r="O169" s="105"/>
      <c r="P169" s="105"/>
      <c r="Q169" s="105"/>
      <c r="R169" s="105"/>
      <c r="S169" s="105"/>
      <c r="T169" s="105"/>
      <c r="U169" s="105"/>
      <c r="V169" s="105"/>
    </row>
    <row r="171" spans="1:22">
      <c r="A171" s="51" t="s">
        <v>109</v>
      </c>
    </row>
  </sheetData>
  <mergeCells count="192">
    <mergeCell ref="A1:V1"/>
    <mergeCell ref="A2:V2"/>
    <mergeCell ref="A5:V5"/>
    <mergeCell ref="A7:V7"/>
    <mergeCell ref="A8:V8"/>
    <mergeCell ref="A9:N9"/>
    <mergeCell ref="O9:V9"/>
    <mergeCell ref="B16:P16"/>
    <mergeCell ref="Q16:V16"/>
    <mergeCell ref="B17:P17"/>
    <mergeCell ref="Q17:V17"/>
    <mergeCell ref="B18:P18"/>
    <mergeCell ref="Q18:V18"/>
    <mergeCell ref="A10:V10"/>
    <mergeCell ref="A12:V12"/>
    <mergeCell ref="B14:P14"/>
    <mergeCell ref="Q14:V14"/>
    <mergeCell ref="B15:P15"/>
    <mergeCell ref="Q15:V15"/>
    <mergeCell ref="B22:P22"/>
    <mergeCell ref="Q22:V22"/>
    <mergeCell ref="A23:V23"/>
    <mergeCell ref="A24:V24"/>
    <mergeCell ref="A26:V26"/>
    <mergeCell ref="A28:F28"/>
    <mergeCell ref="G28:L28"/>
    <mergeCell ref="M28:V28"/>
    <mergeCell ref="B19:P19"/>
    <mergeCell ref="Q19:V19"/>
    <mergeCell ref="B20:P20"/>
    <mergeCell ref="Q20:V20"/>
    <mergeCell ref="B21:P21"/>
    <mergeCell ref="Q21:V21"/>
    <mergeCell ref="B37:P37"/>
    <mergeCell ref="Q37:V37"/>
    <mergeCell ref="B38:P38"/>
    <mergeCell ref="Q38:V38"/>
    <mergeCell ref="B39:P39"/>
    <mergeCell ref="Q39:V39"/>
    <mergeCell ref="A29:F29"/>
    <mergeCell ref="G29:L29"/>
    <mergeCell ref="M29:V29"/>
    <mergeCell ref="A33:V33"/>
    <mergeCell ref="A34:V34"/>
    <mergeCell ref="A36:V36"/>
    <mergeCell ref="B43:P43"/>
    <mergeCell ref="Q43:V43"/>
    <mergeCell ref="B44:V44"/>
    <mergeCell ref="A46:V46"/>
    <mergeCell ref="B48:P48"/>
    <mergeCell ref="Q48:U48"/>
    <mergeCell ref="B40:P40"/>
    <mergeCell ref="Q40:V40"/>
    <mergeCell ref="B41:P41"/>
    <mergeCell ref="Q41:V41"/>
    <mergeCell ref="B42:P42"/>
    <mergeCell ref="Q42:V42"/>
    <mergeCell ref="B52:U52"/>
    <mergeCell ref="B53:P53"/>
    <mergeCell ref="Q53:U53"/>
    <mergeCell ref="B54:U54"/>
    <mergeCell ref="A57:V57"/>
    <mergeCell ref="B59:U59"/>
    <mergeCell ref="B49:P49"/>
    <mergeCell ref="Q49:U49"/>
    <mergeCell ref="B50:P50"/>
    <mergeCell ref="Q50:U50"/>
    <mergeCell ref="B51:P51"/>
    <mergeCell ref="Q51:U51"/>
    <mergeCell ref="A68:V68"/>
    <mergeCell ref="B70:U70"/>
    <mergeCell ref="B71:U71"/>
    <mergeCell ref="B72:U72"/>
    <mergeCell ref="B73:U73"/>
    <mergeCell ref="B74:U74"/>
    <mergeCell ref="B60:O60"/>
    <mergeCell ref="B61:U61"/>
    <mergeCell ref="B62:O62"/>
    <mergeCell ref="B63:O63"/>
    <mergeCell ref="B64:U64"/>
    <mergeCell ref="A65:U65"/>
    <mergeCell ref="B83:P83"/>
    <mergeCell ref="Q83:U83"/>
    <mergeCell ref="B84:P84"/>
    <mergeCell ref="Q84:U84"/>
    <mergeCell ref="B85:P85"/>
    <mergeCell ref="Q85:U85"/>
    <mergeCell ref="B75:U75"/>
    <mergeCell ref="A76:U76"/>
    <mergeCell ref="A79:V79"/>
    <mergeCell ref="A81:V81"/>
    <mergeCell ref="B82:P82"/>
    <mergeCell ref="Q82:U82"/>
    <mergeCell ref="B89:P89"/>
    <mergeCell ref="Q89:U89"/>
    <mergeCell ref="B90:P90"/>
    <mergeCell ref="Q90:U90"/>
    <mergeCell ref="A91:P91"/>
    <mergeCell ref="Q91:U91"/>
    <mergeCell ref="B86:P86"/>
    <mergeCell ref="Q86:U86"/>
    <mergeCell ref="B87:P87"/>
    <mergeCell ref="Q87:U87"/>
    <mergeCell ref="B88:P88"/>
    <mergeCell ref="Q88:U88"/>
    <mergeCell ref="B97:P97"/>
    <mergeCell ref="Q97:U97"/>
    <mergeCell ref="B98:U98"/>
    <mergeCell ref="A99:U99"/>
    <mergeCell ref="A101:V101"/>
    <mergeCell ref="B102:U102"/>
    <mergeCell ref="A93:V93"/>
    <mergeCell ref="B94:U94"/>
    <mergeCell ref="B95:P95"/>
    <mergeCell ref="Q95:U95"/>
    <mergeCell ref="B96:P96"/>
    <mergeCell ref="Q96:U96"/>
    <mergeCell ref="B109:P109"/>
    <mergeCell ref="Q109:U109"/>
    <mergeCell ref="B110:U110"/>
    <mergeCell ref="B111:U111"/>
    <mergeCell ref="B112:P112"/>
    <mergeCell ref="Q112:U112"/>
    <mergeCell ref="B103:P103"/>
    <mergeCell ref="Q103:U103"/>
    <mergeCell ref="B104:U104"/>
    <mergeCell ref="A105:U105"/>
    <mergeCell ref="A107:V107"/>
    <mergeCell ref="B108:U108"/>
    <mergeCell ref="B120:P120"/>
    <mergeCell ref="Q120:U120"/>
    <mergeCell ref="B121:P121"/>
    <mergeCell ref="Q121:U121"/>
    <mergeCell ref="B122:P122"/>
    <mergeCell ref="Q122:U122"/>
    <mergeCell ref="B113:U113"/>
    <mergeCell ref="B114:U114"/>
    <mergeCell ref="A115:U115"/>
    <mergeCell ref="A117:V117"/>
    <mergeCell ref="B118:U118"/>
    <mergeCell ref="B119:P119"/>
    <mergeCell ref="Q119:U119"/>
    <mergeCell ref="B129:U129"/>
    <mergeCell ref="B130:U130"/>
    <mergeCell ref="B131:U131"/>
    <mergeCell ref="B132:U132"/>
    <mergeCell ref="B133:U133"/>
    <mergeCell ref="B134:U134"/>
    <mergeCell ref="B123:P123"/>
    <mergeCell ref="Q123:U123"/>
    <mergeCell ref="B124:U124"/>
    <mergeCell ref="B125:U125"/>
    <mergeCell ref="A126:U126"/>
    <mergeCell ref="A128:V128"/>
    <mergeCell ref="B143:P143"/>
    <mergeCell ref="Q143:U143"/>
    <mergeCell ref="B144:P144"/>
    <mergeCell ref="Q144:U144"/>
    <mergeCell ref="B145:P145"/>
    <mergeCell ref="Q145:U145"/>
    <mergeCell ref="B135:U135"/>
    <mergeCell ref="A136:U136"/>
    <mergeCell ref="A140:V140"/>
    <mergeCell ref="B141:P141"/>
    <mergeCell ref="Q141:U141"/>
    <mergeCell ref="B142:P142"/>
    <mergeCell ref="Q142:U142"/>
    <mergeCell ref="A149:U149"/>
    <mergeCell ref="A151:V151"/>
    <mergeCell ref="A152:U152"/>
    <mergeCell ref="B153:U153"/>
    <mergeCell ref="B154:U154"/>
    <mergeCell ref="B155:U155"/>
    <mergeCell ref="B146:P146"/>
    <mergeCell ref="Q146:U146"/>
    <mergeCell ref="B147:P147"/>
    <mergeCell ref="Q147:U147"/>
    <mergeCell ref="B148:P148"/>
    <mergeCell ref="Q148:U148"/>
    <mergeCell ref="A169:V169"/>
    <mergeCell ref="R164:S164"/>
    <mergeCell ref="T164:U164"/>
    <mergeCell ref="B165:Q165"/>
    <mergeCell ref="R165:S165"/>
    <mergeCell ref="T165:U165"/>
    <mergeCell ref="B166:U166"/>
    <mergeCell ref="B156:U156"/>
    <mergeCell ref="A157:U157"/>
    <mergeCell ref="B158:U158"/>
    <mergeCell ref="A159:U159"/>
    <mergeCell ref="A162:V162"/>
    <mergeCell ref="A163:V163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71"/>
  <sheetViews>
    <sheetView tabSelected="1" topLeftCell="A22" workbookViewId="0">
      <selection activeCell="M29" sqref="M29:V29"/>
    </sheetView>
  </sheetViews>
  <sheetFormatPr defaultRowHeight="15.75"/>
  <cols>
    <col min="1" max="1" width="19.28515625" style="1" customWidth="1"/>
    <col min="2" max="3" width="3.28515625" style="1" customWidth="1"/>
    <col min="4" max="4" width="3.5703125" style="1" customWidth="1"/>
    <col min="5" max="5" width="2.85546875" style="1" customWidth="1"/>
    <col min="6" max="6" width="3.28515625" style="1" customWidth="1"/>
    <col min="7" max="7" width="6.85546875" style="1" customWidth="1"/>
    <col min="8" max="8" width="3" style="1" customWidth="1"/>
    <col min="9" max="9" width="2.140625" style="1" customWidth="1"/>
    <col min="10" max="10" width="2.28515625" style="1" customWidth="1"/>
    <col min="11" max="11" width="2.140625" style="1" customWidth="1"/>
    <col min="12" max="12" width="4.7109375" style="1" customWidth="1"/>
    <col min="13" max="13" width="3.140625" style="1" customWidth="1"/>
    <col min="14" max="14" width="2.7109375" style="1" customWidth="1"/>
    <col min="15" max="15" width="9.85546875" style="1" customWidth="1"/>
    <col min="16" max="18" width="9.140625" style="1"/>
    <col min="19" max="21" width="9.140625" style="1" customWidth="1"/>
    <col min="22" max="22" width="18.140625" style="1" customWidth="1"/>
    <col min="23" max="23" width="9.140625" style="1"/>
    <col min="24" max="24" width="10.7109375" style="1" bestFit="1" customWidth="1"/>
    <col min="25" max="16384" width="9.140625" style="1"/>
  </cols>
  <sheetData>
    <row r="1" spans="1:24">
      <c r="A1" s="245" t="s">
        <v>131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</row>
    <row r="2" spans="1:24">
      <c r="A2" s="245" t="s">
        <v>158</v>
      </c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</row>
    <row r="3" spans="1:24">
      <c r="A3" s="82"/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</row>
    <row r="4" spans="1:24" s="13" customFormat="1">
      <c r="A4" s="56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</row>
    <row r="5" spans="1:24" ht="15.75" customHeight="1">
      <c r="A5" s="217" t="s">
        <v>166</v>
      </c>
      <c r="B5" s="217"/>
      <c r="C5" s="217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217"/>
      <c r="S5" s="217"/>
      <c r="T5" s="217"/>
      <c r="U5" s="217"/>
      <c r="V5" s="217"/>
    </row>
    <row r="6" spans="1:24" ht="15.75" customHeight="1">
      <c r="A6" s="81"/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X6" s="60"/>
    </row>
    <row r="7" spans="1:24">
      <c r="A7" s="248" t="s">
        <v>133</v>
      </c>
      <c r="B7" s="248"/>
      <c r="C7" s="248"/>
      <c r="D7" s="248"/>
      <c r="E7" s="248"/>
      <c r="F7" s="248"/>
      <c r="G7" s="248"/>
      <c r="H7" s="248"/>
      <c r="I7" s="248"/>
      <c r="J7" s="248"/>
      <c r="K7" s="248"/>
      <c r="L7" s="248"/>
      <c r="M7" s="248"/>
      <c r="N7" s="248"/>
      <c r="O7" s="248"/>
      <c r="P7" s="248"/>
      <c r="Q7" s="248"/>
      <c r="R7" s="248"/>
      <c r="S7" s="248"/>
      <c r="T7" s="248"/>
      <c r="U7" s="248"/>
      <c r="V7" s="248"/>
    </row>
    <row r="8" spans="1:24">
      <c r="A8" s="249" t="s">
        <v>130</v>
      </c>
      <c r="B8" s="250"/>
      <c r="C8" s="250"/>
      <c r="D8" s="250"/>
      <c r="E8" s="250"/>
      <c r="F8" s="250"/>
      <c r="G8" s="250"/>
      <c r="H8" s="250"/>
      <c r="I8" s="250"/>
      <c r="J8" s="250"/>
      <c r="K8" s="250"/>
      <c r="L8" s="250"/>
      <c r="M8" s="250"/>
      <c r="N8" s="250"/>
      <c r="O8" s="250"/>
      <c r="P8" s="250"/>
      <c r="Q8" s="250"/>
      <c r="R8" s="250"/>
      <c r="S8" s="250"/>
      <c r="T8" s="250"/>
      <c r="U8" s="250"/>
      <c r="V8" s="251"/>
    </row>
    <row r="9" spans="1:24">
      <c r="A9" s="235" t="s">
        <v>128</v>
      </c>
      <c r="B9" s="236"/>
      <c r="C9" s="236"/>
      <c r="D9" s="236"/>
      <c r="E9" s="236"/>
      <c r="F9" s="236"/>
      <c r="G9" s="236"/>
      <c r="H9" s="236"/>
      <c r="I9" s="236"/>
      <c r="J9" s="236"/>
      <c r="K9" s="236"/>
      <c r="L9" s="236"/>
      <c r="M9" s="236"/>
      <c r="N9" s="236"/>
      <c r="O9" s="237" t="s">
        <v>132</v>
      </c>
      <c r="P9" s="236"/>
      <c r="Q9" s="236"/>
      <c r="R9" s="236"/>
      <c r="S9" s="236"/>
      <c r="T9" s="236"/>
      <c r="U9" s="236"/>
      <c r="V9" s="238"/>
    </row>
    <row r="10" spans="1:24" ht="30" customHeight="1">
      <c r="A10" s="239" t="s">
        <v>129</v>
      </c>
      <c r="B10" s="240"/>
      <c r="C10" s="240"/>
      <c r="D10" s="240"/>
      <c r="E10" s="240"/>
      <c r="F10" s="240"/>
      <c r="G10" s="240"/>
      <c r="H10" s="240"/>
      <c r="I10" s="240"/>
      <c r="J10" s="240"/>
      <c r="K10" s="240"/>
      <c r="L10" s="240"/>
      <c r="M10" s="240"/>
      <c r="N10" s="240"/>
      <c r="O10" s="240"/>
      <c r="P10" s="240"/>
      <c r="Q10" s="240"/>
      <c r="R10" s="240"/>
      <c r="S10" s="240"/>
      <c r="T10" s="240"/>
      <c r="U10" s="240"/>
      <c r="V10" s="241"/>
      <c r="X10" s="95" t="s">
        <v>109</v>
      </c>
    </row>
    <row r="12" spans="1:24">
      <c r="A12" s="190" t="s">
        <v>181</v>
      </c>
      <c r="B12" s="190"/>
      <c r="C12" s="190"/>
      <c r="D12" s="190"/>
      <c r="E12" s="190"/>
      <c r="F12" s="190"/>
      <c r="G12" s="190"/>
      <c r="H12" s="190"/>
      <c r="I12" s="190"/>
      <c r="J12" s="190"/>
      <c r="K12" s="190"/>
      <c r="L12" s="190"/>
      <c r="M12" s="190"/>
      <c r="N12" s="190"/>
      <c r="O12" s="190"/>
      <c r="P12" s="190"/>
      <c r="Q12" s="190"/>
      <c r="R12" s="190"/>
      <c r="S12" s="190"/>
      <c r="T12" s="190"/>
      <c r="U12" s="190"/>
      <c r="V12" s="190"/>
      <c r="X12" s="95" t="s">
        <v>109</v>
      </c>
    </row>
    <row r="13" spans="1:24">
      <c r="A13" s="82"/>
      <c r="B13" s="82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X13" s="74" t="s">
        <v>109</v>
      </c>
    </row>
    <row r="14" spans="1:24">
      <c r="A14" s="20" t="s">
        <v>0</v>
      </c>
      <c r="B14" s="146" t="s">
        <v>1</v>
      </c>
      <c r="C14" s="147"/>
      <c r="D14" s="147"/>
      <c r="E14" s="147"/>
      <c r="F14" s="147"/>
      <c r="G14" s="147"/>
      <c r="H14" s="147"/>
      <c r="I14" s="147"/>
      <c r="J14" s="147"/>
      <c r="K14" s="147"/>
      <c r="L14" s="147"/>
      <c r="M14" s="147"/>
      <c r="N14" s="147"/>
      <c r="O14" s="147"/>
      <c r="P14" s="148"/>
      <c r="Q14" s="242"/>
      <c r="R14" s="243"/>
      <c r="S14" s="243"/>
      <c r="T14" s="243"/>
      <c r="U14" s="243"/>
      <c r="V14" s="244"/>
    </row>
    <row r="15" spans="1:24">
      <c r="A15" s="20" t="s">
        <v>2</v>
      </c>
      <c r="B15" s="146" t="s">
        <v>3</v>
      </c>
      <c r="C15" s="147"/>
      <c r="D15" s="147"/>
      <c r="E15" s="147"/>
      <c r="F15" s="147"/>
      <c r="G15" s="147"/>
      <c r="H15" s="147"/>
      <c r="I15" s="147"/>
      <c r="J15" s="147"/>
      <c r="K15" s="147"/>
      <c r="L15" s="147"/>
      <c r="M15" s="147"/>
      <c r="N15" s="147"/>
      <c r="O15" s="147"/>
      <c r="P15" s="148"/>
      <c r="Q15" s="234"/>
      <c r="R15" s="228"/>
      <c r="S15" s="228"/>
      <c r="T15" s="228"/>
      <c r="U15" s="228"/>
      <c r="V15" s="229"/>
    </row>
    <row r="16" spans="1:24" ht="33.75" customHeight="1">
      <c r="A16" s="20" t="s">
        <v>140</v>
      </c>
      <c r="B16" s="146" t="s">
        <v>161</v>
      </c>
      <c r="C16" s="147"/>
      <c r="D16" s="147"/>
      <c r="E16" s="147"/>
      <c r="F16" s="147"/>
      <c r="G16" s="147"/>
      <c r="H16" s="147"/>
      <c r="I16" s="147"/>
      <c r="J16" s="147"/>
      <c r="K16" s="147"/>
      <c r="L16" s="147"/>
      <c r="M16" s="147"/>
      <c r="N16" s="147"/>
      <c r="O16" s="147"/>
      <c r="P16" s="148"/>
      <c r="Q16" s="234" t="s">
        <v>109</v>
      </c>
      <c r="R16" s="228"/>
      <c r="S16" s="228"/>
      <c r="T16" s="228"/>
      <c r="U16" s="228"/>
      <c r="V16" s="229"/>
    </row>
    <row r="17" spans="1:24" ht="15.75" customHeight="1">
      <c r="A17" s="20" t="s">
        <v>61</v>
      </c>
      <c r="B17" s="146" t="s">
        <v>112</v>
      </c>
      <c r="C17" s="147"/>
      <c r="D17" s="147"/>
      <c r="E17" s="147"/>
      <c r="F17" s="147"/>
      <c r="G17" s="147"/>
      <c r="H17" s="147"/>
      <c r="I17" s="147"/>
      <c r="J17" s="147"/>
      <c r="K17" s="147"/>
      <c r="L17" s="147"/>
      <c r="M17" s="147"/>
      <c r="N17" s="147"/>
      <c r="O17" s="147"/>
      <c r="P17" s="148"/>
      <c r="Q17" s="234" t="s">
        <v>109</v>
      </c>
      <c r="R17" s="228"/>
      <c r="S17" s="228"/>
      <c r="T17" s="228"/>
      <c r="U17" s="228"/>
      <c r="V17" s="229"/>
    </row>
    <row r="18" spans="1:24" ht="15.75" customHeight="1">
      <c r="A18" s="20" t="s">
        <v>62</v>
      </c>
      <c r="B18" s="146" t="s">
        <v>113</v>
      </c>
      <c r="C18" s="147"/>
      <c r="D18" s="147"/>
      <c r="E18" s="147"/>
      <c r="F18" s="147"/>
      <c r="G18" s="147"/>
      <c r="H18" s="147"/>
      <c r="I18" s="147"/>
      <c r="J18" s="147"/>
      <c r="K18" s="147"/>
      <c r="L18" s="147"/>
      <c r="M18" s="147"/>
      <c r="N18" s="147"/>
      <c r="O18" s="147"/>
      <c r="P18" s="148"/>
      <c r="Q18" s="227" t="s">
        <v>109</v>
      </c>
      <c r="R18" s="228"/>
      <c r="S18" s="228"/>
      <c r="T18" s="228"/>
      <c r="U18" s="228"/>
      <c r="V18" s="229"/>
    </row>
    <row r="19" spans="1:24" ht="15.75" customHeight="1">
      <c r="A19" s="20" t="s">
        <v>79</v>
      </c>
      <c r="B19" s="146" t="s">
        <v>114</v>
      </c>
      <c r="C19" s="147"/>
      <c r="D19" s="147"/>
      <c r="E19" s="147"/>
      <c r="F19" s="147"/>
      <c r="G19" s="147"/>
      <c r="H19" s="147"/>
      <c r="I19" s="147"/>
      <c r="J19" s="147"/>
      <c r="K19" s="147"/>
      <c r="L19" s="147"/>
      <c r="M19" s="147"/>
      <c r="N19" s="147"/>
      <c r="O19" s="147"/>
      <c r="P19" s="148"/>
      <c r="Q19" s="234" t="s">
        <v>109</v>
      </c>
      <c r="R19" s="228"/>
      <c r="S19" s="228"/>
      <c r="T19" s="228"/>
      <c r="U19" s="228"/>
      <c r="V19" s="229"/>
    </row>
    <row r="20" spans="1:24">
      <c r="A20" s="20" t="s">
        <v>80</v>
      </c>
      <c r="B20" s="146" t="s">
        <v>115</v>
      </c>
      <c r="C20" s="147"/>
      <c r="D20" s="147"/>
      <c r="E20" s="147"/>
      <c r="F20" s="147"/>
      <c r="G20" s="147"/>
      <c r="H20" s="147"/>
      <c r="I20" s="147"/>
      <c r="J20" s="147"/>
      <c r="K20" s="147"/>
      <c r="L20" s="147"/>
      <c r="M20" s="147"/>
      <c r="N20" s="147"/>
      <c r="O20" s="147"/>
      <c r="P20" s="148"/>
      <c r="Q20" s="234" t="s">
        <v>163</v>
      </c>
      <c r="R20" s="228"/>
      <c r="S20" s="228"/>
      <c r="T20" s="228"/>
      <c r="U20" s="228"/>
      <c r="V20" s="229"/>
    </row>
    <row r="21" spans="1:24">
      <c r="A21" s="20" t="s">
        <v>121</v>
      </c>
      <c r="B21" s="146" t="s">
        <v>116</v>
      </c>
      <c r="C21" s="147"/>
      <c r="D21" s="147"/>
      <c r="E21" s="147"/>
      <c r="F21" s="147"/>
      <c r="G21" s="147"/>
      <c r="H21" s="147"/>
      <c r="I21" s="147"/>
      <c r="J21" s="147"/>
      <c r="K21" s="147"/>
      <c r="L21" s="147"/>
      <c r="M21" s="147"/>
      <c r="N21" s="147"/>
      <c r="O21" s="147"/>
      <c r="P21" s="148"/>
      <c r="Q21" s="227" t="s">
        <v>109</v>
      </c>
      <c r="R21" s="228"/>
      <c r="S21" s="228"/>
      <c r="T21" s="228"/>
      <c r="U21" s="228"/>
      <c r="V21" s="229"/>
    </row>
    <row r="22" spans="1:24">
      <c r="A22" s="20" t="s">
        <v>6</v>
      </c>
      <c r="B22" s="146" t="s">
        <v>7</v>
      </c>
      <c r="C22" s="147"/>
      <c r="D22" s="147"/>
      <c r="E22" s="147"/>
      <c r="F22" s="147"/>
      <c r="G22" s="147"/>
      <c r="H22" s="147"/>
      <c r="I22" s="147"/>
      <c r="J22" s="147"/>
      <c r="K22" s="147"/>
      <c r="L22" s="147"/>
      <c r="M22" s="147"/>
      <c r="N22" s="147"/>
      <c r="O22" s="147"/>
      <c r="P22" s="148"/>
      <c r="Q22" s="230">
        <v>12</v>
      </c>
      <c r="R22" s="231"/>
      <c r="S22" s="231"/>
      <c r="T22" s="231"/>
      <c r="U22" s="231"/>
      <c r="V22" s="232"/>
    </row>
    <row r="23" spans="1:24">
      <c r="A23" s="233" t="s">
        <v>167</v>
      </c>
      <c r="B23" s="233"/>
      <c r="C23" s="233"/>
      <c r="D23" s="233"/>
      <c r="E23" s="233"/>
      <c r="F23" s="233"/>
      <c r="G23" s="233"/>
      <c r="H23" s="233"/>
      <c r="I23" s="233"/>
      <c r="J23" s="233"/>
      <c r="K23" s="233"/>
      <c r="L23" s="233"/>
      <c r="M23" s="233"/>
      <c r="N23" s="233"/>
      <c r="O23" s="233"/>
      <c r="P23" s="233"/>
      <c r="Q23" s="233"/>
      <c r="R23" s="233"/>
      <c r="S23" s="233"/>
      <c r="T23" s="233"/>
      <c r="U23" s="233"/>
      <c r="V23" s="233"/>
    </row>
    <row r="24" spans="1:24">
      <c r="A24" s="233" t="s">
        <v>109</v>
      </c>
      <c r="B24" s="233"/>
      <c r="C24" s="233"/>
      <c r="D24" s="233"/>
      <c r="E24" s="233"/>
      <c r="F24" s="233"/>
      <c r="G24" s="233"/>
      <c r="H24" s="233"/>
      <c r="I24" s="233"/>
      <c r="J24" s="233"/>
      <c r="K24" s="233"/>
      <c r="L24" s="233"/>
      <c r="M24" s="233"/>
      <c r="N24" s="233"/>
      <c r="O24" s="233"/>
      <c r="P24" s="233"/>
      <c r="Q24" s="233"/>
      <c r="R24" s="233"/>
      <c r="S24" s="233"/>
      <c r="T24" s="233"/>
      <c r="U24" s="233"/>
      <c r="V24" s="233"/>
      <c r="X24" s="58"/>
    </row>
    <row r="25" spans="1:24">
      <c r="A25" s="59"/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X25" s="58"/>
    </row>
    <row r="26" spans="1:24">
      <c r="A26" s="217" t="s">
        <v>8</v>
      </c>
      <c r="B26" s="217"/>
      <c r="C26" s="217"/>
      <c r="D26" s="217"/>
      <c r="E26" s="217"/>
      <c r="F26" s="217"/>
      <c r="G26" s="217"/>
      <c r="H26" s="217"/>
      <c r="I26" s="217"/>
      <c r="J26" s="217"/>
      <c r="K26" s="217"/>
      <c r="L26" s="217"/>
      <c r="M26" s="217"/>
      <c r="N26" s="217"/>
      <c r="O26" s="217"/>
      <c r="P26" s="217"/>
      <c r="Q26" s="217"/>
      <c r="R26" s="217"/>
      <c r="S26" s="217"/>
      <c r="T26" s="217"/>
      <c r="U26" s="217"/>
      <c r="V26" s="217"/>
    </row>
    <row r="27" spans="1:24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</row>
    <row r="28" spans="1:24">
      <c r="A28" s="107" t="s">
        <v>9</v>
      </c>
      <c r="B28" s="108"/>
      <c r="C28" s="108"/>
      <c r="D28" s="108"/>
      <c r="E28" s="108"/>
      <c r="F28" s="109"/>
      <c r="G28" s="107" t="s">
        <v>10</v>
      </c>
      <c r="H28" s="108"/>
      <c r="I28" s="108"/>
      <c r="J28" s="108"/>
      <c r="K28" s="108"/>
      <c r="L28" s="109"/>
      <c r="M28" s="107" t="s">
        <v>11</v>
      </c>
      <c r="N28" s="108"/>
      <c r="O28" s="108"/>
      <c r="P28" s="108"/>
      <c r="Q28" s="108"/>
      <c r="R28" s="108"/>
      <c r="S28" s="108"/>
      <c r="T28" s="108"/>
      <c r="U28" s="108"/>
      <c r="V28" s="109"/>
    </row>
    <row r="29" spans="1:24" s="17" customFormat="1" ht="42" customHeight="1">
      <c r="A29" s="221" t="s">
        <v>134</v>
      </c>
      <c r="B29" s="222"/>
      <c r="C29" s="222"/>
      <c r="D29" s="222"/>
      <c r="E29" s="222"/>
      <c r="F29" s="223"/>
      <c r="G29" s="224" t="s">
        <v>110</v>
      </c>
      <c r="H29" s="225"/>
      <c r="I29" s="225"/>
      <c r="J29" s="225"/>
      <c r="K29" s="225"/>
      <c r="L29" s="226"/>
      <c r="M29" s="224">
        <v>5</v>
      </c>
      <c r="N29" s="225"/>
      <c r="O29" s="225"/>
      <c r="P29" s="225"/>
      <c r="Q29" s="225"/>
      <c r="R29" s="225"/>
      <c r="S29" s="225"/>
      <c r="T29" s="225"/>
      <c r="U29" s="225"/>
      <c r="V29" s="226"/>
    </row>
    <row r="30" spans="1:24">
      <c r="A30" s="1" t="s">
        <v>164</v>
      </c>
    </row>
    <row r="33" spans="1:24">
      <c r="A33" s="190" t="s">
        <v>12</v>
      </c>
      <c r="B33" s="190"/>
      <c r="C33" s="190"/>
      <c r="D33" s="190"/>
      <c r="E33" s="190"/>
      <c r="F33" s="190"/>
      <c r="G33" s="190"/>
      <c r="H33" s="190"/>
      <c r="I33" s="190"/>
      <c r="J33" s="190"/>
      <c r="K33" s="190"/>
      <c r="L33" s="190"/>
      <c r="M33" s="190"/>
      <c r="N33" s="190"/>
      <c r="O33" s="190"/>
      <c r="P33" s="190"/>
      <c r="Q33" s="190"/>
      <c r="R33" s="190"/>
      <c r="S33" s="190"/>
      <c r="T33" s="190"/>
      <c r="U33" s="190"/>
      <c r="V33" s="190"/>
    </row>
    <row r="34" spans="1:24">
      <c r="A34" s="190" t="s">
        <v>13</v>
      </c>
      <c r="B34" s="190"/>
      <c r="C34" s="190"/>
      <c r="D34" s="190"/>
      <c r="E34" s="190"/>
      <c r="F34" s="190"/>
      <c r="G34" s="190"/>
      <c r="H34" s="190"/>
      <c r="I34" s="190"/>
      <c r="J34" s="190"/>
      <c r="K34" s="190"/>
      <c r="L34" s="190"/>
      <c r="M34" s="190"/>
      <c r="N34" s="190"/>
      <c r="O34" s="190"/>
      <c r="P34" s="190"/>
      <c r="Q34" s="190"/>
      <c r="R34" s="190"/>
      <c r="S34" s="190"/>
      <c r="T34" s="190"/>
      <c r="U34" s="190"/>
      <c r="V34" s="190"/>
    </row>
    <row r="36" spans="1:24">
      <c r="A36" s="149" t="s">
        <v>14</v>
      </c>
      <c r="B36" s="150"/>
      <c r="C36" s="150"/>
      <c r="D36" s="150"/>
      <c r="E36" s="150"/>
      <c r="F36" s="150"/>
      <c r="G36" s="150"/>
      <c r="H36" s="150"/>
      <c r="I36" s="150"/>
      <c r="J36" s="150"/>
      <c r="K36" s="150"/>
      <c r="L36" s="150"/>
      <c r="M36" s="150"/>
      <c r="N36" s="150"/>
      <c r="O36" s="150"/>
      <c r="P36" s="150"/>
      <c r="Q36" s="150"/>
      <c r="R36" s="150"/>
      <c r="S36" s="150"/>
      <c r="T36" s="150"/>
      <c r="U36" s="150"/>
      <c r="V36" s="151"/>
    </row>
    <row r="37" spans="1:24">
      <c r="A37" s="20">
        <v>1</v>
      </c>
      <c r="B37" s="118" t="s">
        <v>15</v>
      </c>
      <c r="C37" s="119"/>
      <c r="D37" s="119"/>
      <c r="E37" s="119"/>
      <c r="F37" s="119"/>
      <c r="G37" s="119"/>
      <c r="H37" s="119"/>
      <c r="I37" s="119"/>
      <c r="J37" s="119"/>
      <c r="K37" s="119"/>
      <c r="L37" s="119"/>
      <c r="M37" s="119"/>
      <c r="N37" s="119"/>
      <c r="O37" s="119"/>
      <c r="P37" s="120"/>
      <c r="Q37" s="218" t="str">
        <f>A5</f>
        <v>TÉCNICO EM ENFERMAGEM (CBO 322205)</v>
      </c>
      <c r="R37" s="219"/>
      <c r="S37" s="219"/>
      <c r="T37" s="219"/>
      <c r="U37" s="219"/>
      <c r="V37" s="220"/>
    </row>
    <row r="38" spans="1:24">
      <c r="A38" s="20">
        <v>2</v>
      </c>
      <c r="B38" s="118" t="s">
        <v>118</v>
      </c>
      <c r="C38" s="119"/>
      <c r="D38" s="119"/>
      <c r="E38" s="119"/>
      <c r="F38" s="119"/>
      <c r="G38" s="119"/>
      <c r="H38" s="119"/>
      <c r="I38" s="119"/>
      <c r="J38" s="119"/>
      <c r="K38" s="119"/>
      <c r="L38" s="119"/>
      <c r="M38" s="119"/>
      <c r="N38" s="119"/>
      <c r="O38" s="119"/>
      <c r="P38" s="120"/>
      <c r="Q38" s="209">
        <v>1412</v>
      </c>
      <c r="R38" s="210"/>
      <c r="S38" s="210"/>
      <c r="T38" s="210"/>
      <c r="U38" s="210"/>
      <c r="V38" s="211"/>
    </row>
    <row r="39" spans="1:24" ht="15.75" customHeight="1">
      <c r="A39" s="20">
        <v>3</v>
      </c>
      <c r="B39" s="146" t="s">
        <v>168</v>
      </c>
      <c r="C39" s="147"/>
      <c r="D39" s="147"/>
      <c r="E39" s="147"/>
      <c r="F39" s="147"/>
      <c r="G39" s="147"/>
      <c r="H39" s="147"/>
      <c r="I39" s="147"/>
      <c r="J39" s="147"/>
      <c r="K39" s="147"/>
      <c r="L39" s="147"/>
      <c r="M39" s="147"/>
      <c r="N39" s="147"/>
      <c r="O39" s="147"/>
      <c r="P39" s="148"/>
      <c r="Q39" s="209">
        <v>3325</v>
      </c>
      <c r="R39" s="210"/>
      <c r="S39" s="210"/>
      <c r="T39" s="210"/>
      <c r="U39" s="210"/>
      <c r="V39" s="211"/>
      <c r="X39" s="74" t="s">
        <v>109</v>
      </c>
    </row>
    <row r="40" spans="1:24">
      <c r="A40" s="20" t="s">
        <v>122</v>
      </c>
      <c r="B40" s="118" t="s">
        <v>146</v>
      </c>
      <c r="C40" s="119"/>
      <c r="D40" s="119"/>
      <c r="E40" s="119"/>
      <c r="F40" s="119"/>
      <c r="G40" s="119"/>
      <c r="H40" s="119"/>
      <c r="I40" s="119"/>
      <c r="J40" s="119"/>
      <c r="K40" s="119"/>
      <c r="L40" s="119"/>
      <c r="M40" s="119"/>
      <c r="N40" s="119"/>
      <c r="O40" s="119"/>
      <c r="P40" s="120"/>
      <c r="Q40" s="209">
        <v>44</v>
      </c>
      <c r="R40" s="210"/>
      <c r="S40" s="210"/>
      <c r="T40" s="210"/>
      <c r="U40" s="210"/>
      <c r="V40" s="211"/>
    </row>
    <row r="41" spans="1:24">
      <c r="A41" s="20" t="s">
        <v>123</v>
      </c>
      <c r="B41" s="118" t="s">
        <v>147</v>
      </c>
      <c r="C41" s="119"/>
      <c r="D41" s="119"/>
      <c r="E41" s="119"/>
      <c r="F41" s="119"/>
      <c r="G41" s="119"/>
      <c r="H41" s="119"/>
      <c r="I41" s="119"/>
      <c r="J41" s="119"/>
      <c r="K41" s="119"/>
      <c r="L41" s="119"/>
      <c r="M41" s="119"/>
      <c r="N41" s="119"/>
      <c r="O41" s="119"/>
      <c r="P41" s="120"/>
      <c r="Q41" s="209">
        <v>220</v>
      </c>
      <c r="R41" s="210"/>
      <c r="S41" s="210"/>
      <c r="T41" s="210"/>
      <c r="U41" s="210"/>
      <c r="V41" s="211"/>
    </row>
    <row r="42" spans="1:24">
      <c r="A42" s="20">
        <v>4</v>
      </c>
      <c r="B42" s="118" t="s">
        <v>16</v>
      </c>
      <c r="C42" s="119"/>
      <c r="D42" s="119"/>
      <c r="E42" s="119"/>
      <c r="F42" s="119"/>
      <c r="G42" s="119"/>
      <c r="H42" s="119"/>
      <c r="I42" s="119"/>
      <c r="J42" s="119"/>
      <c r="K42" s="119"/>
      <c r="L42" s="119"/>
      <c r="M42" s="119"/>
      <c r="N42" s="119"/>
      <c r="O42" s="119"/>
      <c r="P42" s="120"/>
      <c r="Q42" s="209" t="s">
        <v>169</v>
      </c>
      <c r="R42" s="210"/>
      <c r="S42" s="210"/>
      <c r="T42" s="210"/>
      <c r="U42" s="210"/>
      <c r="V42" s="211"/>
    </row>
    <row r="43" spans="1:24">
      <c r="A43" s="20">
        <v>5</v>
      </c>
      <c r="B43" s="118" t="s">
        <v>17</v>
      </c>
      <c r="C43" s="119"/>
      <c r="D43" s="119"/>
      <c r="E43" s="119"/>
      <c r="F43" s="119"/>
      <c r="G43" s="119"/>
      <c r="H43" s="119"/>
      <c r="I43" s="119"/>
      <c r="J43" s="119"/>
      <c r="K43" s="119"/>
      <c r="L43" s="119"/>
      <c r="M43" s="119"/>
      <c r="N43" s="119"/>
      <c r="O43" s="119"/>
      <c r="P43" s="120"/>
      <c r="Q43" s="212" t="s">
        <v>117</v>
      </c>
      <c r="R43" s="213"/>
      <c r="S43" s="213"/>
      <c r="T43" s="213"/>
      <c r="U43" s="213"/>
      <c r="V43" s="214"/>
    </row>
    <row r="44" spans="1:24" ht="15.75" customHeight="1">
      <c r="A44" s="2"/>
      <c r="B44" s="215" t="s">
        <v>148</v>
      </c>
      <c r="C44" s="216"/>
      <c r="D44" s="216"/>
      <c r="E44" s="216"/>
      <c r="F44" s="216"/>
      <c r="G44" s="216"/>
      <c r="H44" s="216"/>
      <c r="I44" s="216"/>
      <c r="J44" s="216"/>
      <c r="K44" s="216"/>
      <c r="L44" s="216"/>
      <c r="M44" s="216"/>
      <c r="N44" s="216"/>
      <c r="O44" s="216"/>
      <c r="P44" s="216"/>
      <c r="Q44" s="216"/>
      <c r="R44" s="216"/>
      <c r="S44" s="216"/>
      <c r="T44" s="216"/>
      <c r="U44" s="216"/>
      <c r="V44" s="216"/>
    </row>
    <row r="46" spans="1:24">
      <c r="A46" s="217" t="s">
        <v>18</v>
      </c>
      <c r="B46" s="217"/>
      <c r="C46" s="217"/>
      <c r="D46" s="217"/>
      <c r="E46" s="217"/>
      <c r="F46" s="217"/>
      <c r="G46" s="217"/>
      <c r="H46" s="217"/>
      <c r="I46" s="217"/>
      <c r="J46" s="217"/>
      <c r="K46" s="217"/>
      <c r="L46" s="217"/>
      <c r="M46" s="217"/>
      <c r="N46" s="217"/>
      <c r="O46" s="217"/>
      <c r="P46" s="217"/>
      <c r="Q46" s="217"/>
      <c r="R46" s="217"/>
      <c r="S46" s="217"/>
      <c r="T46" s="217"/>
      <c r="U46" s="217"/>
      <c r="V46" s="217"/>
    </row>
    <row r="47" spans="1:24">
      <c r="A47" s="84"/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</row>
    <row r="48" spans="1:24">
      <c r="A48" s="77">
        <v>1</v>
      </c>
      <c r="B48" s="107" t="s">
        <v>19</v>
      </c>
      <c r="C48" s="108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9"/>
      <c r="Q48" s="149" t="s">
        <v>20</v>
      </c>
      <c r="R48" s="178"/>
      <c r="S48" s="178"/>
      <c r="T48" s="178"/>
      <c r="U48" s="179"/>
      <c r="V48" s="77" t="s">
        <v>21</v>
      </c>
    </row>
    <row r="49" spans="1:24" ht="15.75" customHeight="1">
      <c r="A49" s="20" t="s">
        <v>0</v>
      </c>
      <c r="B49" s="146" t="s">
        <v>177</v>
      </c>
      <c r="C49" s="147"/>
      <c r="D49" s="147"/>
      <c r="E49" s="147"/>
      <c r="F49" s="147"/>
      <c r="G49" s="147"/>
      <c r="H49" s="147"/>
      <c r="I49" s="147"/>
      <c r="J49" s="147"/>
      <c r="K49" s="147"/>
      <c r="L49" s="147"/>
      <c r="M49" s="147"/>
      <c r="N49" s="147"/>
      <c r="O49" s="147"/>
      <c r="P49" s="148"/>
      <c r="Q49" s="205"/>
      <c r="R49" s="174"/>
      <c r="S49" s="174"/>
      <c r="T49" s="174"/>
      <c r="U49" s="176"/>
      <c r="V49" s="34">
        <f>Q39/44*40</f>
        <v>3022.7272727272725</v>
      </c>
    </row>
    <row r="50" spans="1:24">
      <c r="A50" s="15" t="s">
        <v>2</v>
      </c>
      <c r="B50" s="194" t="s">
        <v>135</v>
      </c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206">
        <v>40</v>
      </c>
      <c r="R50" s="207"/>
      <c r="S50" s="207"/>
      <c r="T50" s="207"/>
      <c r="U50" s="208"/>
      <c r="V50" s="34">
        <f>V49*Q50%</f>
        <v>1209.090909090909</v>
      </c>
    </row>
    <row r="51" spans="1:24">
      <c r="A51" s="15" t="s">
        <v>4</v>
      </c>
      <c r="B51" s="194" t="s">
        <v>152</v>
      </c>
      <c r="C51" s="195"/>
      <c r="D51" s="195"/>
      <c r="E51" s="195"/>
      <c r="F51" s="195"/>
      <c r="G51" s="195"/>
      <c r="H51" s="195"/>
      <c r="I51" s="195"/>
      <c r="J51" s="195"/>
      <c r="K51" s="195"/>
      <c r="L51" s="195"/>
      <c r="M51" s="195"/>
      <c r="N51" s="195"/>
      <c r="O51" s="195"/>
      <c r="P51" s="195"/>
      <c r="Q51" s="196">
        <v>0</v>
      </c>
      <c r="R51" s="197"/>
      <c r="S51" s="197"/>
      <c r="T51" s="197"/>
      <c r="U51" s="198"/>
      <c r="V51" s="62">
        <f>(V49/220*180)*Q51%</f>
        <v>0</v>
      </c>
    </row>
    <row r="52" spans="1:24">
      <c r="A52" s="28"/>
      <c r="B52" s="113" t="s">
        <v>27</v>
      </c>
      <c r="C52" s="199"/>
      <c r="D52" s="199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30">
        <f>V49+V50+V51</f>
        <v>4231.818181818182</v>
      </c>
    </row>
    <row r="53" spans="1:24">
      <c r="A53" s="15"/>
      <c r="B53" s="147"/>
      <c r="C53" s="147"/>
      <c r="D53" s="147"/>
      <c r="E53" s="147"/>
      <c r="F53" s="147"/>
      <c r="G53" s="147"/>
      <c r="H53" s="147"/>
      <c r="I53" s="147"/>
      <c r="J53" s="147"/>
      <c r="K53" s="147"/>
      <c r="L53" s="147"/>
      <c r="M53" s="147"/>
      <c r="N53" s="147"/>
      <c r="O53" s="147"/>
      <c r="P53" s="148"/>
      <c r="Q53" s="200"/>
      <c r="R53" s="201"/>
      <c r="S53" s="201"/>
      <c r="T53" s="201"/>
      <c r="U53" s="202"/>
      <c r="V53" s="16"/>
    </row>
    <row r="54" spans="1:24">
      <c r="A54" s="29"/>
      <c r="B54" s="203" t="s">
        <v>91</v>
      </c>
      <c r="C54" s="204"/>
      <c r="D54" s="204"/>
      <c r="E54" s="204"/>
      <c r="F54" s="204"/>
      <c r="G54" s="204"/>
      <c r="H54" s="204"/>
      <c r="I54" s="204"/>
      <c r="J54" s="204"/>
      <c r="K54" s="204"/>
      <c r="L54" s="204"/>
      <c r="M54" s="204"/>
      <c r="N54" s="204"/>
      <c r="O54" s="204"/>
      <c r="P54" s="204"/>
      <c r="Q54" s="204"/>
      <c r="R54" s="204"/>
      <c r="S54" s="204"/>
      <c r="T54" s="204"/>
      <c r="U54" s="204"/>
      <c r="V54" s="30">
        <f>V52+V53</f>
        <v>4231.818181818182</v>
      </c>
    </row>
    <row r="55" spans="1:24">
      <c r="A55" s="21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3"/>
    </row>
    <row r="56" spans="1:24"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6"/>
    </row>
    <row r="57" spans="1:24">
      <c r="A57" s="190" t="s">
        <v>28</v>
      </c>
      <c r="B57" s="190"/>
      <c r="C57" s="190"/>
      <c r="D57" s="190"/>
      <c r="E57" s="190"/>
      <c r="F57" s="190"/>
      <c r="G57" s="190"/>
      <c r="H57" s="190"/>
      <c r="I57" s="190"/>
      <c r="J57" s="190"/>
      <c r="K57" s="190"/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</row>
    <row r="59" spans="1:24">
      <c r="A59" s="77">
        <v>2</v>
      </c>
      <c r="B59" s="107" t="s">
        <v>29</v>
      </c>
      <c r="C59" s="108"/>
      <c r="D59" s="108"/>
      <c r="E59" s="108"/>
      <c r="F59" s="108"/>
      <c r="G59" s="108"/>
      <c r="H59" s="108"/>
      <c r="I59" s="108"/>
      <c r="J59" s="108"/>
      <c r="K59" s="108"/>
      <c r="L59" s="108"/>
      <c r="M59" s="108"/>
      <c r="N59" s="108"/>
      <c r="O59" s="108"/>
      <c r="P59" s="108"/>
      <c r="Q59" s="108"/>
      <c r="R59" s="108"/>
      <c r="S59" s="108"/>
      <c r="T59" s="108"/>
      <c r="U59" s="109"/>
      <c r="V59" s="77" t="s">
        <v>21</v>
      </c>
    </row>
    <row r="60" spans="1:24" s="10" customFormat="1" ht="18" customHeight="1">
      <c r="A60" s="12" t="s">
        <v>109</v>
      </c>
      <c r="B60" s="118" t="s">
        <v>109</v>
      </c>
      <c r="C60" s="152"/>
      <c r="D60" s="152"/>
      <c r="E60" s="152"/>
      <c r="F60" s="152"/>
      <c r="G60" s="152"/>
      <c r="H60" s="152"/>
      <c r="I60" s="152"/>
      <c r="J60" s="152"/>
      <c r="K60" s="152"/>
      <c r="L60" s="152"/>
      <c r="M60" s="152"/>
      <c r="N60" s="152"/>
      <c r="O60" s="152"/>
      <c r="P60" s="40" t="s">
        <v>109</v>
      </c>
      <c r="Q60" s="41" t="s">
        <v>109</v>
      </c>
      <c r="R60" s="40" t="s">
        <v>109</v>
      </c>
      <c r="S60" s="41" t="s">
        <v>109</v>
      </c>
      <c r="T60" s="79"/>
      <c r="U60" s="80"/>
      <c r="V60" s="42" t="s">
        <v>109</v>
      </c>
    </row>
    <row r="61" spans="1:24" s="10" customFormat="1">
      <c r="A61" s="12" t="s">
        <v>109</v>
      </c>
      <c r="B61" s="118" t="s">
        <v>109</v>
      </c>
      <c r="C61" s="152"/>
      <c r="D61" s="152"/>
      <c r="E61" s="152"/>
      <c r="F61" s="152"/>
      <c r="G61" s="152"/>
      <c r="H61" s="152"/>
      <c r="I61" s="152"/>
      <c r="J61" s="152"/>
      <c r="K61" s="152"/>
      <c r="L61" s="152"/>
      <c r="M61" s="152"/>
      <c r="N61" s="152"/>
      <c r="O61" s="152"/>
      <c r="P61" s="152"/>
      <c r="Q61" s="152"/>
      <c r="R61" s="152"/>
      <c r="S61" s="152"/>
      <c r="T61" s="152"/>
      <c r="U61" s="172"/>
      <c r="V61" s="43" t="s">
        <v>109</v>
      </c>
    </row>
    <row r="62" spans="1:24" ht="15.75" customHeight="1">
      <c r="A62" s="12" t="s">
        <v>109</v>
      </c>
      <c r="B62" s="118" t="s">
        <v>109</v>
      </c>
      <c r="C62" s="152"/>
      <c r="D62" s="152"/>
      <c r="E62" s="152"/>
      <c r="F62" s="152"/>
      <c r="G62" s="152"/>
      <c r="H62" s="152"/>
      <c r="I62" s="152"/>
      <c r="J62" s="152"/>
      <c r="K62" s="152"/>
      <c r="L62" s="152"/>
      <c r="M62" s="152"/>
      <c r="N62" s="152"/>
      <c r="O62" s="152"/>
      <c r="P62" s="40" t="s">
        <v>109</v>
      </c>
      <c r="Q62" s="41" t="s">
        <v>109</v>
      </c>
      <c r="R62" s="40" t="s">
        <v>109</v>
      </c>
      <c r="S62" s="41" t="s">
        <v>109</v>
      </c>
      <c r="T62" s="100"/>
      <c r="U62" s="101"/>
      <c r="V62" s="44" t="s">
        <v>109</v>
      </c>
    </row>
    <row r="63" spans="1:24" s="3" customFormat="1" ht="15.75" customHeight="1">
      <c r="A63" s="19" t="s">
        <v>109</v>
      </c>
      <c r="B63" s="118" t="s">
        <v>109</v>
      </c>
      <c r="C63" s="152"/>
      <c r="D63" s="152"/>
      <c r="E63" s="152"/>
      <c r="F63" s="152"/>
      <c r="G63" s="152"/>
      <c r="H63" s="152"/>
      <c r="I63" s="152"/>
      <c r="J63" s="152"/>
      <c r="K63" s="152"/>
      <c r="L63" s="152"/>
      <c r="M63" s="152"/>
      <c r="N63" s="152"/>
      <c r="O63" s="152"/>
      <c r="P63" s="40" t="s">
        <v>109</v>
      </c>
      <c r="Q63" s="41" t="s">
        <v>109</v>
      </c>
      <c r="R63" s="40" t="s">
        <v>109</v>
      </c>
      <c r="S63" s="41">
        <v>0</v>
      </c>
      <c r="T63" s="79"/>
      <c r="U63" s="80"/>
      <c r="V63" s="35" t="s">
        <v>109</v>
      </c>
      <c r="X63" s="73"/>
    </row>
    <row r="64" spans="1:24">
      <c r="A64" s="12" t="s">
        <v>109</v>
      </c>
      <c r="B64" s="118" t="s">
        <v>109</v>
      </c>
      <c r="C64" s="119"/>
      <c r="D64" s="119"/>
      <c r="E64" s="119"/>
      <c r="F64" s="119"/>
      <c r="G64" s="119"/>
      <c r="H64" s="119"/>
      <c r="I64" s="119"/>
      <c r="J64" s="119"/>
      <c r="K64" s="119"/>
      <c r="L64" s="119"/>
      <c r="M64" s="119"/>
      <c r="N64" s="119"/>
      <c r="O64" s="119"/>
      <c r="P64" s="119"/>
      <c r="Q64" s="119"/>
      <c r="R64" s="119"/>
      <c r="S64" s="119"/>
      <c r="T64" s="119"/>
      <c r="U64" s="120"/>
      <c r="V64" s="45" t="s">
        <v>109</v>
      </c>
    </row>
    <row r="65" spans="1:22">
      <c r="A65" s="127" t="s">
        <v>31</v>
      </c>
      <c r="B65" s="128"/>
      <c r="C65" s="128"/>
      <c r="D65" s="128"/>
      <c r="E65" s="128"/>
      <c r="F65" s="128"/>
      <c r="G65" s="128"/>
      <c r="H65" s="128"/>
      <c r="I65" s="128"/>
      <c r="J65" s="128"/>
      <c r="K65" s="128"/>
      <c r="L65" s="128"/>
      <c r="M65" s="128"/>
      <c r="N65" s="128"/>
      <c r="O65" s="128"/>
      <c r="P65" s="128"/>
      <c r="Q65" s="128"/>
      <c r="R65" s="128"/>
      <c r="S65" s="128"/>
      <c r="T65" s="128"/>
      <c r="U65" s="129"/>
      <c r="V65" s="46">
        <f>SUM(V60:V64)</f>
        <v>0</v>
      </c>
    </row>
    <row r="66" spans="1:22" s="13" customFormat="1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7"/>
    </row>
    <row r="67" spans="1:22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</row>
    <row r="68" spans="1:22">
      <c r="A68" s="191" t="s">
        <v>32</v>
      </c>
      <c r="B68" s="191"/>
      <c r="C68" s="191"/>
      <c r="D68" s="191"/>
      <c r="E68" s="191"/>
      <c r="F68" s="191"/>
      <c r="G68" s="191"/>
      <c r="H68" s="191"/>
      <c r="I68" s="191"/>
      <c r="J68" s="191"/>
      <c r="K68" s="191"/>
      <c r="L68" s="191"/>
      <c r="M68" s="191"/>
      <c r="N68" s="191"/>
      <c r="O68" s="191"/>
      <c r="P68" s="191"/>
      <c r="Q68" s="191"/>
      <c r="R68" s="191"/>
      <c r="S68" s="191"/>
      <c r="T68" s="191"/>
      <c r="U68" s="191"/>
      <c r="V68" s="191"/>
    </row>
    <row r="69" spans="1:22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</row>
    <row r="70" spans="1:22">
      <c r="A70" s="47">
        <v>3</v>
      </c>
      <c r="B70" s="127" t="s">
        <v>33</v>
      </c>
      <c r="C70" s="128"/>
      <c r="D70" s="128"/>
      <c r="E70" s="128"/>
      <c r="F70" s="128"/>
      <c r="G70" s="128"/>
      <c r="H70" s="128"/>
      <c r="I70" s="128"/>
      <c r="J70" s="128"/>
      <c r="K70" s="128"/>
      <c r="L70" s="128"/>
      <c r="M70" s="128"/>
      <c r="N70" s="128"/>
      <c r="O70" s="128"/>
      <c r="P70" s="128"/>
      <c r="Q70" s="128"/>
      <c r="R70" s="128"/>
      <c r="S70" s="128"/>
      <c r="T70" s="128"/>
      <c r="U70" s="129"/>
      <c r="V70" s="47" t="s">
        <v>21</v>
      </c>
    </row>
    <row r="71" spans="1:22" s="9" customFormat="1">
      <c r="A71" s="19" t="s">
        <v>142</v>
      </c>
      <c r="B71" s="165" t="s">
        <v>120</v>
      </c>
      <c r="C71" s="192"/>
      <c r="D71" s="192"/>
      <c r="E71" s="192"/>
      <c r="F71" s="192"/>
      <c r="G71" s="192"/>
      <c r="H71" s="192"/>
      <c r="I71" s="192"/>
      <c r="J71" s="192"/>
      <c r="K71" s="192"/>
      <c r="L71" s="192"/>
      <c r="M71" s="192"/>
      <c r="N71" s="192"/>
      <c r="O71" s="192"/>
      <c r="P71" s="192"/>
      <c r="Q71" s="192"/>
      <c r="R71" s="192"/>
      <c r="S71" s="192"/>
      <c r="T71" s="192"/>
      <c r="U71" s="193"/>
      <c r="V71" s="35">
        <v>0</v>
      </c>
    </row>
    <row r="72" spans="1:22" s="9" customFormat="1">
      <c r="A72" s="19" t="s">
        <v>143</v>
      </c>
      <c r="B72" s="165" t="s">
        <v>139</v>
      </c>
      <c r="C72" s="192"/>
      <c r="D72" s="192"/>
      <c r="E72" s="192"/>
      <c r="F72" s="192"/>
      <c r="G72" s="192"/>
      <c r="H72" s="192"/>
      <c r="I72" s="192"/>
      <c r="J72" s="192"/>
      <c r="K72" s="192"/>
      <c r="L72" s="192"/>
      <c r="M72" s="192"/>
      <c r="N72" s="192"/>
      <c r="O72" s="192"/>
      <c r="P72" s="192"/>
      <c r="Q72" s="192"/>
      <c r="R72" s="192"/>
      <c r="S72" s="192"/>
      <c r="T72" s="192"/>
      <c r="U72" s="193"/>
      <c r="V72" s="35">
        <v>0</v>
      </c>
    </row>
    <row r="73" spans="1:22" s="9" customFormat="1">
      <c r="A73" s="18" t="s">
        <v>109</v>
      </c>
      <c r="B73" s="183" t="s">
        <v>144</v>
      </c>
      <c r="C73" s="184"/>
      <c r="D73" s="184"/>
      <c r="E73" s="184"/>
      <c r="F73" s="184"/>
      <c r="G73" s="184"/>
      <c r="H73" s="184"/>
      <c r="I73" s="184"/>
      <c r="J73" s="184"/>
      <c r="K73" s="184"/>
      <c r="L73" s="184"/>
      <c r="M73" s="184"/>
      <c r="N73" s="184"/>
      <c r="O73" s="184"/>
      <c r="P73" s="184"/>
      <c r="Q73" s="184"/>
      <c r="R73" s="184"/>
      <c r="S73" s="184"/>
      <c r="T73" s="184"/>
      <c r="U73" s="185"/>
      <c r="V73" s="36"/>
    </row>
    <row r="74" spans="1:22" s="9" customFormat="1">
      <c r="A74" s="18"/>
      <c r="B74" s="183" t="s">
        <v>145</v>
      </c>
      <c r="C74" s="184"/>
      <c r="D74" s="184"/>
      <c r="E74" s="184"/>
      <c r="F74" s="184"/>
      <c r="G74" s="184"/>
      <c r="H74" s="184"/>
      <c r="I74" s="184"/>
      <c r="J74" s="184"/>
      <c r="K74" s="184"/>
      <c r="L74" s="184"/>
      <c r="M74" s="184"/>
      <c r="N74" s="184"/>
      <c r="O74" s="184"/>
      <c r="P74" s="184"/>
      <c r="Q74" s="184"/>
      <c r="R74" s="184"/>
      <c r="S74" s="184"/>
      <c r="T74" s="184"/>
      <c r="U74" s="185"/>
      <c r="V74" s="61"/>
    </row>
    <row r="75" spans="1:22" s="9" customFormat="1">
      <c r="A75" s="18" t="s">
        <v>109</v>
      </c>
      <c r="B75" s="183"/>
      <c r="C75" s="184"/>
      <c r="D75" s="184"/>
      <c r="E75" s="184"/>
      <c r="F75" s="184"/>
      <c r="G75" s="184"/>
      <c r="H75" s="184"/>
      <c r="I75" s="184"/>
      <c r="J75" s="184"/>
      <c r="K75" s="184"/>
      <c r="L75" s="184"/>
      <c r="M75" s="184"/>
      <c r="N75" s="184"/>
      <c r="O75" s="184"/>
      <c r="P75" s="184"/>
      <c r="Q75" s="184"/>
      <c r="R75" s="184"/>
      <c r="S75" s="184"/>
      <c r="T75" s="184"/>
      <c r="U75" s="185"/>
      <c r="V75" s="36"/>
    </row>
    <row r="76" spans="1:22">
      <c r="A76" s="107" t="s">
        <v>34</v>
      </c>
      <c r="B76" s="108"/>
      <c r="C76" s="108"/>
      <c r="D76" s="108"/>
      <c r="E76" s="108"/>
      <c r="F76" s="108"/>
      <c r="G76" s="108"/>
      <c r="H76" s="108"/>
      <c r="I76" s="108"/>
      <c r="J76" s="108"/>
      <c r="K76" s="108"/>
      <c r="L76" s="108"/>
      <c r="M76" s="108"/>
      <c r="N76" s="108"/>
      <c r="O76" s="108"/>
      <c r="P76" s="108"/>
      <c r="Q76" s="108"/>
      <c r="R76" s="108"/>
      <c r="S76" s="108"/>
      <c r="T76" s="108"/>
      <c r="U76" s="109"/>
      <c r="V76" s="30">
        <f>SUM(V71:V75)</f>
        <v>0</v>
      </c>
    </row>
    <row r="77" spans="1:22" s="13" customFormat="1">
      <c r="A77" s="26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7"/>
    </row>
    <row r="79" spans="1:22">
      <c r="A79" s="190" t="s">
        <v>35</v>
      </c>
      <c r="B79" s="190"/>
      <c r="C79" s="190"/>
      <c r="D79" s="190"/>
      <c r="E79" s="190"/>
      <c r="F79" s="190"/>
      <c r="G79" s="190"/>
      <c r="H79" s="190"/>
      <c r="I79" s="190"/>
      <c r="J79" s="190"/>
      <c r="K79" s="190"/>
      <c r="L79" s="190"/>
      <c r="M79" s="190"/>
      <c r="N79" s="190"/>
      <c r="O79" s="190"/>
      <c r="P79" s="190"/>
      <c r="Q79" s="190"/>
      <c r="R79" s="190"/>
      <c r="S79" s="190"/>
      <c r="T79" s="190"/>
      <c r="U79" s="190"/>
      <c r="V79" s="190"/>
    </row>
    <row r="81" spans="1:22">
      <c r="A81" s="163" t="s">
        <v>36</v>
      </c>
      <c r="B81" s="163"/>
      <c r="C81" s="163"/>
      <c r="D81" s="163"/>
      <c r="E81" s="163"/>
      <c r="F81" s="163"/>
      <c r="G81" s="163"/>
      <c r="H81" s="163"/>
      <c r="I81" s="163"/>
      <c r="J81" s="163"/>
      <c r="K81" s="163"/>
      <c r="L81" s="163"/>
      <c r="M81" s="163"/>
      <c r="N81" s="163"/>
      <c r="O81" s="163"/>
      <c r="P81" s="163"/>
      <c r="Q81" s="163"/>
      <c r="R81" s="163"/>
      <c r="S81" s="163"/>
      <c r="T81" s="163"/>
      <c r="U81" s="163"/>
      <c r="V81" s="163"/>
    </row>
    <row r="82" spans="1:22">
      <c r="A82" s="77" t="s">
        <v>37</v>
      </c>
      <c r="B82" s="149" t="s">
        <v>38</v>
      </c>
      <c r="C82" s="150"/>
      <c r="D82" s="150"/>
      <c r="E82" s="150"/>
      <c r="F82" s="150"/>
      <c r="G82" s="150"/>
      <c r="H82" s="150"/>
      <c r="I82" s="150"/>
      <c r="J82" s="150"/>
      <c r="K82" s="150"/>
      <c r="L82" s="150"/>
      <c r="M82" s="150"/>
      <c r="N82" s="150"/>
      <c r="O82" s="150"/>
      <c r="P82" s="151"/>
      <c r="Q82" s="149" t="s">
        <v>20</v>
      </c>
      <c r="R82" s="178"/>
      <c r="S82" s="178"/>
      <c r="T82" s="178"/>
      <c r="U82" s="179"/>
      <c r="V82" s="31" t="s">
        <v>21</v>
      </c>
    </row>
    <row r="83" spans="1:22">
      <c r="A83" s="20" t="s">
        <v>0</v>
      </c>
      <c r="B83" s="146" t="s">
        <v>39</v>
      </c>
      <c r="C83" s="147"/>
      <c r="D83" s="147"/>
      <c r="E83" s="147"/>
      <c r="F83" s="147"/>
      <c r="G83" s="147"/>
      <c r="H83" s="147"/>
      <c r="I83" s="147"/>
      <c r="J83" s="147"/>
      <c r="K83" s="147"/>
      <c r="L83" s="147"/>
      <c r="M83" s="147"/>
      <c r="N83" s="147"/>
      <c r="O83" s="147"/>
      <c r="P83" s="148"/>
      <c r="Q83" s="180">
        <v>0.2</v>
      </c>
      <c r="R83" s="181"/>
      <c r="S83" s="181"/>
      <c r="T83" s="181"/>
      <c r="U83" s="182"/>
      <c r="V83" s="34">
        <f>Q83*V54</f>
        <v>846.36363636363649</v>
      </c>
    </row>
    <row r="84" spans="1:22">
      <c r="A84" s="20" t="s">
        <v>2</v>
      </c>
      <c r="B84" s="146" t="s">
        <v>40</v>
      </c>
      <c r="C84" s="147"/>
      <c r="D84" s="147"/>
      <c r="E84" s="147"/>
      <c r="F84" s="147"/>
      <c r="G84" s="147"/>
      <c r="H84" s="147"/>
      <c r="I84" s="147"/>
      <c r="J84" s="147"/>
      <c r="K84" s="147"/>
      <c r="L84" s="147"/>
      <c r="M84" s="147"/>
      <c r="N84" s="147"/>
      <c r="O84" s="147"/>
      <c r="P84" s="148"/>
      <c r="Q84" s="189">
        <v>1.4999999999999999E-2</v>
      </c>
      <c r="R84" s="181"/>
      <c r="S84" s="181"/>
      <c r="T84" s="181"/>
      <c r="U84" s="182"/>
      <c r="V84" s="34">
        <f>Q84*V54</f>
        <v>63.477272727272727</v>
      </c>
    </row>
    <row r="85" spans="1:22">
      <c r="A85" s="20" t="s">
        <v>4</v>
      </c>
      <c r="B85" s="146" t="s">
        <v>41</v>
      </c>
      <c r="C85" s="147"/>
      <c r="D85" s="147"/>
      <c r="E85" s="147"/>
      <c r="F85" s="147"/>
      <c r="G85" s="147"/>
      <c r="H85" s="147"/>
      <c r="I85" s="147"/>
      <c r="J85" s="147"/>
      <c r="K85" s="147"/>
      <c r="L85" s="147"/>
      <c r="M85" s="147"/>
      <c r="N85" s="147"/>
      <c r="O85" s="147"/>
      <c r="P85" s="148"/>
      <c r="Q85" s="180">
        <v>0.01</v>
      </c>
      <c r="R85" s="181"/>
      <c r="S85" s="181"/>
      <c r="T85" s="181"/>
      <c r="U85" s="182"/>
      <c r="V85" s="34">
        <f>Q85*V54</f>
        <v>42.31818181818182</v>
      </c>
    </row>
    <row r="86" spans="1:22">
      <c r="A86" s="7" t="s">
        <v>22</v>
      </c>
      <c r="B86" s="146" t="s">
        <v>42</v>
      </c>
      <c r="C86" s="147"/>
      <c r="D86" s="147"/>
      <c r="E86" s="147"/>
      <c r="F86" s="147"/>
      <c r="G86" s="147"/>
      <c r="H86" s="147"/>
      <c r="I86" s="147"/>
      <c r="J86" s="147"/>
      <c r="K86" s="147"/>
      <c r="L86" s="147"/>
      <c r="M86" s="147"/>
      <c r="N86" s="147"/>
      <c r="O86" s="147"/>
      <c r="P86" s="148"/>
      <c r="Q86" s="189">
        <v>2E-3</v>
      </c>
      <c r="R86" s="181"/>
      <c r="S86" s="181"/>
      <c r="T86" s="181"/>
      <c r="U86" s="182"/>
      <c r="V86" s="34">
        <f>Q86*V54</f>
        <v>8.4636363636363647</v>
      </c>
    </row>
    <row r="87" spans="1:22">
      <c r="A87" s="7" t="s">
        <v>23</v>
      </c>
      <c r="B87" s="146" t="s">
        <v>43</v>
      </c>
      <c r="C87" s="147"/>
      <c r="D87" s="147"/>
      <c r="E87" s="147"/>
      <c r="F87" s="147"/>
      <c r="G87" s="147"/>
      <c r="H87" s="147"/>
      <c r="I87" s="147"/>
      <c r="J87" s="147"/>
      <c r="K87" s="147"/>
      <c r="L87" s="147"/>
      <c r="M87" s="147"/>
      <c r="N87" s="147"/>
      <c r="O87" s="147"/>
      <c r="P87" s="148"/>
      <c r="Q87" s="189">
        <v>2.5000000000000001E-2</v>
      </c>
      <c r="R87" s="181"/>
      <c r="S87" s="181"/>
      <c r="T87" s="181"/>
      <c r="U87" s="182"/>
      <c r="V87" s="34">
        <f>Q87*V54</f>
        <v>105.79545454545456</v>
      </c>
    </row>
    <row r="88" spans="1:22">
      <c r="A88" s="20" t="s">
        <v>24</v>
      </c>
      <c r="B88" s="146" t="s">
        <v>44</v>
      </c>
      <c r="C88" s="147"/>
      <c r="D88" s="147"/>
      <c r="E88" s="147"/>
      <c r="F88" s="147"/>
      <c r="G88" s="147"/>
      <c r="H88" s="147"/>
      <c r="I88" s="147"/>
      <c r="J88" s="147"/>
      <c r="K88" s="147"/>
      <c r="L88" s="147"/>
      <c r="M88" s="147"/>
      <c r="N88" s="147"/>
      <c r="O88" s="147"/>
      <c r="P88" s="148"/>
      <c r="Q88" s="180">
        <v>0.08</v>
      </c>
      <c r="R88" s="181"/>
      <c r="S88" s="181"/>
      <c r="T88" s="181"/>
      <c r="U88" s="182"/>
      <c r="V88" s="34">
        <f>Q88*V54</f>
        <v>338.54545454545456</v>
      </c>
    </row>
    <row r="89" spans="1:22" s="9" customFormat="1">
      <c r="A89" s="18" t="s">
        <v>25</v>
      </c>
      <c r="B89" s="183" t="s">
        <v>119</v>
      </c>
      <c r="C89" s="184"/>
      <c r="D89" s="184"/>
      <c r="E89" s="184"/>
      <c r="F89" s="184"/>
      <c r="G89" s="184"/>
      <c r="H89" s="184"/>
      <c r="I89" s="184"/>
      <c r="J89" s="184"/>
      <c r="K89" s="184"/>
      <c r="L89" s="184"/>
      <c r="M89" s="184"/>
      <c r="N89" s="184"/>
      <c r="O89" s="184"/>
      <c r="P89" s="185"/>
      <c r="Q89" s="186">
        <v>0.03</v>
      </c>
      <c r="R89" s="187"/>
      <c r="S89" s="187"/>
      <c r="T89" s="187"/>
      <c r="U89" s="188"/>
      <c r="V89" s="37">
        <f>Q89*V54</f>
        <v>126.95454545454545</v>
      </c>
    </row>
    <row r="90" spans="1:22">
      <c r="A90" s="8" t="s">
        <v>26</v>
      </c>
      <c r="B90" s="146" t="s">
        <v>45</v>
      </c>
      <c r="C90" s="147"/>
      <c r="D90" s="147"/>
      <c r="E90" s="147"/>
      <c r="F90" s="147"/>
      <c r="G90" s="147"/>
      <c r="H90" s="147"/>
      <c r="I90" s="147"/>
      <c r="J90" s="147"/>
      <c r="K90" s="147"/>
      <c r="L90" s="147"/>
      <c r="M90" s="147"/>
      <c r="N90" s="147"/>
      <c r="O90" s="147"/>
      <c r="P90" s="148"/>
      <c r="Q90" s="189">
        <v>6.0000000000000001E-3</v>
      </c>
      <c r="R90" s="181"/>
      <c r="S90" s="181"/>
      <c r="T90" s="181"/>
      <c r="U90" s="182"/>
      <c r="V90" s="34">
        <f>Q90*V54</f>
        <v>25.390909090909094</v>
      </c>
    </row>
    <row r="91" spans="1:22">
      <c r="A91" s="107" t="s">
        <v>46</v>
      </c>
      <c r="B91" s="108"/>
      <c r="C91" s="108"/>
      <c r="D91" s="108"/>
      <c r="E91" s="108"/>
      <c r="F91" s="108"/>
      <c r="G91" s="108"/>
      <c r="H91" s="108"/>
      <c r="I91" s="108"/>
      <c r="J91" s="108"/>
      <c r="K91" s="108"/>
      <c r="L91" s="108"/>
      <c r="M91" s="108"/>
      <c r="N91" s="108"/>
      <c r="O91" s="108"/>
      <c r="P91" s="109"/>
      <c r="Q91" s="177">
        <f>SUM(Q83:Q90)</f>
        <v>0.3680000000000001</v>
      </c>
      <c r="R91" s="178"/>
      <c r="S91" s="178"/>
      <c r="T91" s="178"/>
      <c r="U91" s="179"/>
      <c r="V91" s="25">
        <f>SUM(V83:V90)</f>
        <v>1557.3090909090913</v>
      </c>
    </row>
    <row r="93" spans="1:22">
      <c r="A93" s="163" t="s">
        <v>47</v>
      </c>
      <c r="B93" s="163"/>
      <c r="C93" s="163"/>
      <c r="D93" s="163"/>
      <c r="E93" s="163"/>
      <c r="F93" s="163"/>
      <c r="G93" s="163"/>
      <c r="H93" s="163"/>
      <c r="I93" s="163"/>
      <c r="J93" s="163"/>
      <c r="K93" s="163"/>
      <c r="L93" s="163"/>
      <c r="M93" s="163"/>
      <c r="N93" s="163"/>
      <c r="O93" s="163"/>
      <c r="P93" s="163"/>
      <c r="Q93" s="163"/>
      <c r="R93" s="163"/>
      <c r="S93" s="163"/>
      <c r="T93" s="163"/>
      <c r="U93" s="163"/>
      <c r="V93" s="163"/>
    </row>
    <row r="94" spans="1:22">
      <c r="A94" s="77" t="s">
        <v>48</v>
      </c>
      <c r="B94" s="107" t="s">
        <v>49</v>
      </c>
      <c r="C94" s="108"/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9"/>
      <c r="V94" s="77" t="s">
        <v>21</v>
      </c>
    </row>
    <row r="95" spans="1:22" s="13" customFormat="1">
      <c r="A95" s="12" t="s">
        <v>0</v>
      </c>
      <c r="B95" s="118" t="s">
        <v>94</v>
      </c>
      <c r="C95" s="152"/>
      <c r="D95" s="152"/>
      <c r="E95" s="152"/>
      <c r="F95" s="152"/>
      <c r="G95" s="152"/>
      <c r="H95" s="152"/>
      <c r="I95" s="152"/>
      <c r="J95" s="152"/>
      <c r="K95" s="152"/>
      <c r="L95" s="152"/>
      <c r="M95" s="152"/>
      <c r="N95" s="152"/>
      <c r="O95" s="152"/>
      <c r="P95" s="172"/>
      <c r="Q95" s="153">
        <v>8.3299999999999999E-2</v>
      </c>
      <c r="R95" s="154"/>
      <c r="S95" s="154"/>
      <c r="T95" s="154"/>
      <c r="U95" s="155"/>
      <c r="V95" s="38">
        <f>V54*Q95</f>
        <v>352.51045454545454</v>
      </c>
    </row>
    <row r="96" spans="1:22" s="13" customFormat="1">
      <c r="A96" s="12" t="s">
        <v>2</v>
      </c>
      <c r="B96" s="118" t="s">
        <v>95</v>
      </c>
      <c r="C96" s="152"/>
      <c r="D96" s="152"/>
      <c r="E96" s="152"/>
      <c r="F96" s="152"/>
      <c r="G96" s="152"/>
      <c r="H96" s="152"/>
      <c r="I96" s="152"/>
      <c r="J96" s="152"/>
      <c r="K96" s="152"/>
      <c r="L96" s="152"/>
      <c r="M96" s="152"/>
      <c r="N96" s="152"/>
      <c r="O96" s="152"/>
      <c r="P96" s="172"/>
      <c r="Q96" s="153">
        <v>2.7799999999999998E-2</v>
      </c>
      <c r="R96" s="154"/>
      <c r="S96" s="154"/>
      <c r="T96" s="154"/>
      <c r="U96" s="155"/>
      <c r="V96" s="38">
        <f>V54*Q96</f>
        <v>117.64454545454545</v>
      </c>
    </row>
    <row r="97" spans="1:22">
      <c r="A97" s="20"/>
      <c r="B97" s="173" t="s">
        <v>50</v>
      </c>
      <c r="C97" s="174"/>
      <c r="D97" s="174"/>
      <c r="E97" s="174"/>
      <c r="F97" s="174"/>
      <c r="G97" s="174"/>
      <c r="H97" s="174"/>
      <c r="I97" s="174"/>
      <c r="J97" s="174"/>
      <c r="K97" s="174"/>
      <c r="L97" s="174"/>
      <c r="M97" s="174"/>
      <c r="N97" s="174"/>
      <c r="O97" s="174"/>
      <c r="P97" s="174"/>
      <c r="Q97" s="175">
        <v>0.1111</v>
      </c>
      <c r="R97" s="174"/>
      <c r="S97" s="174"/>
      <c r="T97" s="174"/>
      <c r="U97" s="176"/>
      <c r="V97" s="39">
        <f>SUM(V95:V96)</f>
        <v>470.15499999999997</v>
      </c>
    </row>
    <row r="98" spans="1:22">
      <c r="A98" s="20" t="s">
        <v>4</v>
      </c>
      <c r="B98" s="146" t="s">
        <v>51</v>
      </c>
      <c r="C98" s="147"/>
      <c r="D98" s="147"/>
      <c r="E98" s="147"/>
      <c r="F98" s="147"/>
      <c r="G98" s="147"/>
      <c r="H98" s="147"/>
      <c r="I98" s="147"/>
      <c r="J98" s="147"/>
      <c r="K98" s="147"/>
      <c r="L98" s="147"/>
      <c r="M98" s="147"/>
      <c r="N98" s="147"/>
      <c r="O98" s="147"/>
      <c r="P98" s="147"/>
      <c r="Q98" s="147"/>
      <c r="R98" s="147"/>
      <c r="S98" s="147"/>
      <c r="T98" s="147"/>
      <c r="U98" s="148"/>
      <c r="V98" s="39">
        <f>V97*Q91</f>
        <v>173.01704000000004</v>
      </c>
    </row>
    <row r="99" spans="1:22">
      <c r="A99" s="107" t="s">
        <v>46</v>
      </c>
      <c r="B99" s="108"/>
      <c r="C99" s="108"/>
      <c r="D99" s="108"/>
      <c r="E99" s="108"/>
      <c r="F99" s="108"/>
      <c r="G99" s="108"/>
      <c r="H99" s="108"/>
      <c r="I99" s="108"/>
      <c r="J99" s="108"/>
      <c r="K99" s="108"/>
      <c r="L99" s="108"/>
      <c r="M99" s="108"/>
      <c r="N99" s="108"/>
      <c r="O99" s="108"/>
      <c r="P99" s="108"/>
      <c r="Q99" s="108"/>
      <c r="R99" s="108"/>
      <c r="S99" s="108"/>
      <c r="T99" s="108"/>
      <c r="U99" s="109"/>
      <c r="V99" s="33">
        <f>SUM(V97:V98)</f>
        <v>643.17204000000004</v>
      </c>
    </row>
    <row r="101" spans="1:22">
      <c r="A101" s="163" t="s">
        <v>52</v>
      </c>
      <c r="B101" s="163"/>
      <c r="C101" s="163"/>
      <c r="D101" s="163"/>
      <c r="E101" s="163"/>
      <c r="F101" s="163"/>
      <c r="G101" s="163"/>
      <c r="H101" s="163"/>
      <c r="I101" s="163"/>
      <c r="J101" s="163"/>
      <c r="K101" s="163"/>
      <c r="L101" s="163"/>
      <c r="M101" s="163"/>
      <c r="N101" s="163"/>
      <c r="O101" s="163"/>
      <c r="P101" s="163"/>
      <c r="Q101" s="163"/>
      <c r="R101" s="163"/>
      <c r="S101" s="163"/>
      <c r="T101" s="163"/>
      <c r="U101" s="163"/>
      <c r="V101" s="163"/>
    </row>
    <row r="102" spans="1:22">
      <c r="A102" s="77" t="s">
        <v>53</v>
      </c>
      <c r="B102" s="107" t="s">
        <v>54</v>
      </c>
      <c r="C102" s="108"/>
      <c r="D102" s="108"/>
      <c r="E102" s="108"/>
      <c r="F102" s="108"/>
      <c r="G102" s="108"/>
      <c r="H102" s="108"/>
      <c r="I102" s="108"/>
      <c r="J102" s="108"/>
      <c r="K102" s="108"/>
      <c r="L102" s="108"/>
      <c r="M102" s="108"/>
      <c r="N102" s="108"/>
      <c r="O102" s="108"/>
      <c r="P102" s="108"/>
      <c r="Q102" s="108"/>
      <c r="R102" s="108"/>
      <c r="S102" s="108"/>
      <c r="T102" s="108"/>
      <c r="U102" s="109"/>
      <c r="V102" s="77" t="s">
        <v>21</v>
      </c>
    </row>
    <row r="103" spans="1:22">
      <c r="A103" s="12" t="s">
        <v>0</v>
      </c>
      <c r="B103" s="118" t="s">
        <v>93</v>
      </c>
      <c r="C103" s="152"/>
      <c r="D103" s="152"/>
      <c r="E103" s="152"/>
      <c r="F103" s="152"/>
      <c r="G103" s="152"/>
      <c r="H103" s="152"/>
      <c r="I103" s="152"/>
      <c r="J103" s="152"/>
      <c r="K103" s="152"/>
      <c r="L103" s="152"/>
      <c r="M103" s="152"/>
      <c r="N103" s="152"/>
      <c r="O103" s="152"/>
      <c r="P103" s="152"/>
      <c r="Q103" s="170">
        <v>6.9999999999999999E-4</v>
      </c>
      <c r="R103" s="171"/>
      <c r="S103" s="171"/>
      <c r="T103" s="171"/>
      <c r="U103" s="171"/>
      <c r="V103" s="48">
        <f>V49*Q103</f>
        <v>2.1159090909090907</v>
      </c>
    </row>
    <row r="104" spans="1:22">
      <c r="A104" s="12" t="s">
        <v>2</v>
      </c>
      <c r="B104" s="118" t="s">
        <v>56</v>
      </c>
      <c r="C104" s="119"/>
      <c r="D104" s="119"/>
      <c r="E104" s="119"/>
      <c r="F104" s="119"/>
      <c r="G104" s="119"/>
      <c r="H104" s="119"/>
      <c r="I104" s="119"/>
      <c r="J104" s="119"/>
      <c r="K104" s="119"/>
      <c r="L104" s="119"/>
      <c r="M104" s="119"/>
      <c r="N104" s="119"/>
      <c r="O104" s="119"/>
      <c r="P104" s="119"/>
      <c r="Q104" s="119"/>
      <c r="R104" s="119"/>
      <c r="S104" s="119"/>
      <c r="T104" s="119"/>
      <c r="U104" s="120"/>
      <c r="V104" s="38">
        <f>V103*Q91</f>
        <v>0.7786545454545456</v>
      </c>
    </row>
    <row r="105" spans="1:22">
      <c r="A105" s="127" t="s">
        <v>46</v>
      </c>
      <c r="B105" s="128"/>
      <c r="C105" s="128"/>
      <c r="D105" s="128"/>
      <c r="E105" s="128"/>
      <c r="F105" s="128"/>
      <c r="G105" s="128"/>
      <c r="H105" s="128"/>
      <c r="I105" s="128"/>
      <c r="J105" s="128"/>
      <c r="K105" s="128"/>
      <c r="L105" s="128"/>
      <c r="M105" s="128"/>
      <c r="N105" s="128"/>
      <c r="O105" s="128"/>
      <c r="P105" s="128"/>
      <c r="Q105" s="128"/>
      <c r="R105" s="128"/>
      <c r="S105" s="128"/>
      <c r="T105" s="128"/>
      <c r="U105" s="129"/>
      <c r="V105" s="49">
        <f>SUM(V103:V104)</f>
        <v>2.8945636363636362</v>
      </c>
    </row>
    <row r="106" spans="1:22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</row>
    <row r="107" spans="1:22">
      <c r="A107" s="164" t="s">
        <v>57</v>
      </c>
      <c r="B107" s="164"/>
      <c r="C107" s="164"/>
      <c r="D107" s="164"/>
      <c r="E107" s="164"/>
      <c r="F107" s="164"/>
      <c r="G107" s="164"/>
      <c r="H107" s="164"/>
      <c r="I107" s="164"/>
      <c r="J107" s="164"/>
      <c r="K107" s="164"/>
      <c r="L107" s="164"/>
      <c r="M107" s="164"/>
      <c r="N107" s="164"/>
      <c r="O107" s="164"/>
      <c r="P107" s="164"/>
      <c r="Q107" s="164"/>
      <c r="R107" s="164"/>
      <c r="S107" s="164"/>
      <c r="T107" s="164"/>
      <c r="U107" s="164"/>
      <c r="V107" s="164"/>
    </row>
    <row r="108" spans="1:22">
      <c r="A108" s="47" t="s">
        <v>58</v>
      </c>
      <c r="B108" s="127" t="s">
        <v>59</v>
      </c>
      <c r="C108" s="128"/>
      <c r="D108" s="128"/>
      <c r="E108" s="128"/>
      <c r="F108" s="128"/>
      <c r="G108" s="128"/>
      <c r="H108" s="128"/>
      <c r="I108" s="128"/>
      <c r="J108" s="128"/>
      <c r="K108" s="128"/>
      <c r="L108" s="128"/>
      <c r="M108" s="128"/>
      <c r="N108" s="128"/>
      <c r="O108" s="128"/>
      <c r="P108" s="128"/>
      <c r="Q108" s="128"/>
      <c r="R108" s="128"/>
      <c r="S108" s="128"/>
      <c r="T108" s="128"/>
      <c r="U108" s="129"/>
      <c r="V108" s="47" t="s">
        <v>21</v>
      </c>
    </row>
    <row r="109" spans="1:22">
      <c r="A109" s="12" t="s">
        <v>0</v>
      </c>
      <c r="B109" s="165" t="s">
        <v>96</v>
      </c>
      <c r="C109" s="166"/>
      <c r="D109" s="166"/>
      <c r="E109" s="166"/>
      <c r="F109" s="166"/>
      <c r="G109" s="166"/>
      <c r="H109" s="166"/>
      <c r="I109" s="166"/>
      <c r="J109" s="166"/>
      <c r="K109" s="166"/>
      <c r="L109" s="166"/>
      <c r="M109" s="166"/>
      <c r="N109" s="166"/>
      <c r="O109" s="166"/>
      <c r="P109" s="167"/>
      <c r="Q109" s="153">
        <v>4.1999999999999997E-3</v>
      </c>
      <c r="R109" s="122"/>
      <c r="S109" s="122"/>
      <c r="T109" s="122"/>
      <c r="U109" s="123"/>
      <c r="V109" s="48">
        <f>V49*Q109</f>
        <v>12.695454545454544</v>
      </c>
    </row>
    <row r="110" spans="1:22">
      <c r="A110" s="12" t="s">
        <v>2</v>
      </c>
      <c r="B110" s="118" t="s">
        <v>60</v>
      </c>
      <c r="C110" s="119"/>
      <c r="D110" s="119"/>
      <c r="E110" s="119"/>
      <c r="F110" s="119"/>
      <c r="G110" s="119"/>
      <c r="H110" s="119"/>
      <c r="I110" s="119"/>
      <c r="J110" s="119"/>
      <c r="K110" s="119"/>
      <c r="L110" s="119"/>
      <c r="M110" s="119"/>
      <c r="N110" s="119"/>
      <c r="O110" s="119"/>
      <c r="P110" s="119"/>
      <c r="Q110" s="119"/>
      <c r="R110" s="119"/>
      <c r="S110" s="119"/>
      <c r="T110" s="119"/>
      <c r="U110" s="120"/>
      <c r="V110" s="38">
        <f>V109*8%</f>
        <v>1.0156363636363634</v>
      </c>
    </row>
    <row r="111" spans="1:22">
      <c r="A111" s="12" t="s">
        <v>4</v>
      </c>
      <c r="B111" s="118" t="s">
        <v>97</v>
      </c>
      <c r="C111" s="152"/>
      <c r="D111" s="152"/>
      <c r="E111" s="152"/>
      <c r="F111" s="152"/>
      <c r="G111" s="152"/>
      <c r="H111" s="152"/>
      <c r="I111" s="152"/>
      <c r="J111" s="152"/>
      <c r="K111" s="152"/>
      <c r="L111" s="152"/>
      <c r="M111" s="152"/>
      <c r="N111" s="152"/>
      <c r="O111" s="152"/>
      <c r="P111" s="152"/>
      <c r="Q111" s="168"/>
      <c r="R111" s="168"/>
      <c r="S111" s="168"/>
      <c r="T111" s="168"/>
      <c r="U111" s="169"/>
      <c r="V111" s="48">
        <f>0.5*0.08*V109</f>
        <v>0.50781818181818172</v>
      </c>
    </row>
    <row r="112" spans="1:22">
      <c r="A112" s="12" t="s">
        <v>22</v>
      </c>
      <c r="B112" s="161" t="s">
        <v>99</v>
      </c>
      <c r="C112" s="162"/>
      <c r="D112" s="162"/>
      <c r="E112" s="162"/>
      <c r="F112" s="162"/>
      <c r="G112" s="162"/>
      <c r="H112" s="162"/>
      <c r="I112" s="162"/>
      <c r="J112" s="162"/>
      <c r="K112" s="162"/>
      <c r="L112" s="162"/>
      <c r="M112" s="162"/>
      <c r="N112" s="162"/>
      <c r="O112" s="162"/>
      <c r="P112" s="162"/>
      <c r="Q112" s="153">
        <v>4.0000000000000002E-4</v>
      </c>
      <c r="R112" s="154"/>
      <c r="S112" s="154"/>
      <c r="T112" s="154"/>
      <c r="U112" s="155"/>
      <c r="V112" s="48">
        <f>V49*Q112</f>
        <v>1.209090909090909</v>
      </c>
    </row>
    <row r="113" spans="1:22">
      <c r="A113" s="12" t="s">
        <v>23</v>
      </c>
      <c r="B113" s="118" t="s">
        <v>63</v>
      </c>
      <c r="C113" s="119"/>
      <c r="D113" s="119"/>
      <c r="E113" s="119"/>
      <c r="F113" s="119"/>
      <c r="G113" s="119"/>
      <c r="H113" s="119"/>
      <c r="I113" s="119"/>
      <c r="J113" s="119"/>
      <c r="K113" s="119"/>
      <c r="L113" s="119"/>
      <c r="M113" s="119"/>
      <c r="N113" s="119"/>
      <c r="O113" s="119"/>
      <c r="P113" s="119"/>
      <c r="Q113" s="119"/>
      <c r="R113" s="119"/>
      <c r="S113" s="119"/>
      <c r="T113" s="119"/>
      <c r="U113" s="120"/>
      <c r="V113" s="38">
        <f>V112*Q91</f>
        <v>0.44494545454545464</v>
      </c>
    </row>
    <row r="114" spans="1:22">
      <c r="A114" s="12" t="s">
        <v>24</v>
      </c>
      <c r="B114" s="118" t="s">
        <v>64</v>
      </c>
      <c r="C114" s="119"/>
      <c r="D114" s="119"/>
      <c r="E114" s="119"/>
      <c r="F114" s="119"/>
      <c r="G114" s="119"/>
      <c r="H114" s="119"/>
      <c r="I114" s="119"/>
      <c r="J114" s="119"/>
      <c r="K114" s="119"/>
      <c r="L114" s="119"/>
      <c r="M114" s="119"/>
      <c r="N114" s="119"/>
      <c r="O114" s="119"/>
      <c r="P114" s="119"/>
      <c r="Q114" s="119"/>
      <c r="R114" s="119"/>
      <c r="S114" s="119"/>
      <c r="T114" s="119"/>
      <c r="U114" s="120"/>
      <c r="V114" s="38">
        <f>0.5*0.08*V112</f>
        <v>4.8363636363636359E-2</v>
      </c>
    </row>
    <row r="115" spans="1:22">
      <c r="A115" s="107" t="s">
        <v>46</v>
      </c>
      <c r="B115" s="108"/>
      <c r="C115" s="108"/>
      <c r="D115" s="108"/>
      <c r="E115" s="108"/>
      <c r="F115" s="108"/>
      <c r="G115" s="108"/>
      <c r="H115" s="108"/>
      <c r="I115" s="108"/>
      <c r="J115" s="108"/>
      <c r="K115" s="108"/>
      <c r="L115" s="108"/>
      <c r="M115" s="108"/>
      <c r="N115" s="108"/>
      <c r="O115" s="108"/>
      <c r="P115" s="108"/>
      <c r="Q115" s="108"/>
      <c r="R115" s="108"/>
      <c r="S115" s="108"/>
      <c r="T115" s="108"/>
      <c r="U115" s="109"/>
      <c r="V115" s="33">
        <f>V109+V110+V111+V112+V113+V114</f>
        <v>15.921309090909087</v>
      </c>
    </row>
    <row r="117" spans="1:22">
      <c r="A117" s="163" t="s">
        <v>65</v>
      </c>
      <c r="B117" s="163"/>
      <c r="C117" s="163"/>
      <c r="D117" s="163"/>
      <c r="E117" s="163"/>
      <c r="F117" s="163"/>
      <c r="G117" s="163"/>
      <c r="H117" s="163"/>
      <c r="I117" s="163"/>
      <c r="J117" s="163"/>
      <c r="K117" s="163"/>
      <c r="L117" s="163"/>
      <c r="M117" s="163"/>
      <c r="N117" s="163"/>
      <c r="O117" s="163"/>
      <c r="P117" s="163"/>
      <c r="Q117" s="163"/>
      <c r="R117" s="163"/>
      <c r="S117" s="163"/>
      <c r="T117" s="163"/>
      <c r="U117" s="163"/>
      <c r="V117" s="163"/>
    </row>
    <row r="118" spans="1:22">
      <c r="A118" s="4" t="s">
        <v>66</v>
      </c>
      <c r="B118" s="158" t="s">
        <v>67</v>
      </c>
      <c r="C118" s="159"/>
      <c r="D118" s="159"/>
      <c r="E118" s="159"/>
      <c r="F118" s="159"/>
      <c r="G118" s="159"/>
      <c r="H118" s="159"/>
      <c r="I118" s="159"/>
      <c r="J118" s="159"/>
      <c r="K118" s="159"/>
      <c r="L118" s="159"/>
      <c r="M118" s="159"/>
      <c r="N118" s="159"/>
      <c r="O118" s="159"/>
      <c r="P118" s="159"/>
      <c r="Q118" s="159"/>
      <c r="R118" s="159"/>
      <c r="S118" s="159"/>
      <c r="T118" s="159"/>
      <c r="U118" s="160"/>
      <c r="V118" s="4" t="s">
        <v>21</v>
      </c>
    </row>
    <row r="119" spans="1:22">
      <c r="A119" s="12" t="s">
        <v>0</v>
      </c>
      <c r="B119" s="156" t="s">
        <v>68</v>
      </c>
      <c r="C119" s="157"/>
      <c r="D119" s="157"/>
      <c r="E119" s="157"/>
      <c r="F119" s="157"/>
      <c r="G119" s="157"/>
      <c r="H119" s="157"/>
      <c r="I119" s="157"/>
      <c r="J119" s="157"/>
      <c r="K119" s="157"/>
      <c r="L119" s="157"/>
      <c r="M119" s="157"/>
      <c r="N119" s="157"/>
      <c r="O119" s="157"/>
      <c r="P119" s="157"/>
      <c r="Q119" s="153">
        <f>1/12</f>
        <v>8.3333333333333329E-2</v>
      </c>
      <c r="R119" s="154"/>
      <c r="S119" s="154"/>
      <c r="T119" s="154"/>
      <c r="U119" s="155"/>
      <c r="V119" s="38">
        <f>(V54/12)</f>
        <v>352.65151515151518</v>
      </c>
    </row>
    <row r="120" spans="1:22">
      <c r="A120" s="12" t="s">
        <v>2</v>
      </c>
      <c r="B120" s="156" t="s">
        <v>98</v>
      </c>
      <c r="C120" s="157"/>
      <c r="D120" s="157"/>
      <c r="E120" s="157"/>
      <c r="F120" s="157"/>
      <c r="G120" s="157"/>
      <c r="H120" s="157"/>
      <c r="I120" s="157"/>
      <c r="J120" s="157"/>
      <c r="K120" s="157"/>
      <c r="L120" s="157"/>
      <c r="M120" s="157"/>
      <c r="N120" s="157"/>
      <c r="O120" s="157"/>
      <c r="P120" s="157"/>
      <c r="Q120" s="153">
        <v>1.66E-2</v>
      </c>
      <c r="R120" s="154"/>
      <c r="S120" s="154"/>
      <c r="T120" s="154"/>
      <c r="U120" s="155"/>
      <c r="V120" s="48">
        <f>V49*Q120</f>
        <v>50.177272727272722</v>
      </c>
    </row>
    <row r="121" spans="1:22">
      <c r="A121" s="12" t="s">
        <v>4</v>
      </c>
      <c r="B121" s="118" t="s">
        <v>100</v>
      </c>
      <c r="C121" s="152"/>
      <c r="D121" s="152"/>
      <c r="E121" s="152"/>
      <c r="F121" s="152"/>
      <c r="G121" s="152"/>
      <c r="H121" s="152"/>
      <c r="I121" s="152"/>
      <c r="J121" s="152"/>
      <c r="K121" s="152"/>
      <c r="L121" s="152"/>
      <c r="M121" s="152"/>
      <c r="N121" s="152"/>
      <c r="O121" s="152"/>
      <c r="P121" s="152"/>
      <c r="Q121" s="153">
        <v>2.0000000000000001E-4</v>
      </c>
      <c r="R121" s="154"/>
      <c r="S121" s="154"/>
      <c r="T121" s="154"/>
      <c r="U121" s="155"/>
      <c r="V121" s="48">
        <f>V49*Q121</f>
        <v>0.6045454545454545</v>
      </c>
    </row>
    <row r="122" spans="1:22">
      <c r="A122" s="12" t="s">
        <v>22</v>
      </c>
      <c r="B122" s="118" t="s">
        <v>101</v>
      </c>
      <c r="C122" s="152"/>
      <c r="D122" s="152"/>
      <c r="E122" s="152"/>
      <c r="F122" s="152"/>
      <c r="G122" s="152"/>
      <c r="H122" s="152"/>
      <c r="I122" s="152"/>
      <c r="J122" s="152"/>
      <c r="K122" s="152"/>
      <c r="L122" s="152"/>
      <c r="M122" s="152"/>
      <c r="N122" s="152"/>
      <c r="O122" s="152"/>
      <c r="P122" s="152"/>
      <c r="Q122" s="153">
        <v>7.3000000000000001E-3</v>
      </c>
      <c r="R122" s="154"/>
      <c r="S122" s="154"/>
      <c r="T122" s="154"/>
      <c r="U122" s="155"/>
      <c r="V122" s="48">
        <f>V49*Q122</f>
        <v>22.065909090909091</v>
      </c>
    </row>
    <row r="123" spans="1:22">
      <c r="A123" s="12" t="s">
        <v>23</v>
      </c>
      <c r="B123" s="156" t="s">
        <v>102</v>
      </c>
      <c r="C123" s="157"/>
      <c r="D123" s="157"/>
      <c r="E123" s="157"/>
      <c r="F123" s="157"/>
      <c r="G123" s="157"/>
      <c r="H123" s="157"/>
      <c r="I123" s="157"/>
      <c r="J123" s="157"/>
      <c r="K123" s="157"/>
      <c r="L123" s="157"/>
      <c r="M123" s="157"/>
      <c r="N123" s="157"/>
      <c r="O123" s="157"/>
      <c r="P123" s="157"/>
      <c r="Q123" s="153">
        <v>2.9999999999999997E-4</v>
      </c>
      <c r="R123" s="154"/>
      <c r="S123" s="154"/>
      <c r="T123" s="154"/>
      <c r="U123" s="155"/>
      <c r="V123" s="48">
        <f>V49*Q123</f>
        <v>0.90681818181818163</v>
      </c>
    </row>
    <row r="124" spans="1:22">
      <c r="A124" s="12"/>
      <c r="B124" s="127" t="s">
        <v>50</v>
      </c>
      <c r="C124" s="128"/>
      <c r="D124" s="128"/>
      <c r="E124" s="128"/>
      <c r="F124" s="128"/>
      <c r="G124" s="128"/>
      <c r="H124" s="128"/>
      <c r="I124" s="128"/>
      <c r="J124" s="128"/>
      <c r="K124" s="128"/>
      <c r="L124" s="128"/>
      <c r="M124" s="128"/>
      <c r="N124" s="128"/>
      <c r="O124" s="128"/>
      <c r="P124" s="128"/>
      <c r="Q124" s="128"/>
      <c r="R124" s="128"/>
      <c r="S124" s="128"/>
      <c r="T124" s="128"/>
      <c r="U124" s="129"/>
      <c r="V124" s="49">
        <f>SUM(V119:V123)</f>
        <v>426.40606060606069</v>
      </c>
    </row>
    <row r="125" spans="1:22">
      <c r="A125" s="12" t="s">
        <v>25</v>
      </c>
      <c r="B125" s="118" t="s">
        <v>69</v>
      </c>
      <c r="C125" s="119"/>
      <c r="D125" s="119"/>
      <c r="E125" s="119"/>
      <c r="F125" s="119"/>
      <c r="G125" s="119"/>
      <c r="H125" s="119"/>
      <c r="I125" s="119"/>
      <c r="J125" s="119"/>
      <c r="K125" s="119"/>
      <c r="L125" s="119"/>
      <c r="M125" s="119"/>
      <c r="N125" s="119"/>
      <c r="O125" s="119"/>
      <c r="P125" s="119"/>
      <c r="Q125" s="119"/>
      <c r="R125" s="119"/>
      <c r="S125" s="119"/>
      <c r="T125" s="119"/>
      <c r="U125" s="120"/>
      <c r="V125" s="38">
        <f>V124*Q91</f>
        <v>156.91743030303039</v>
      </c>
    </row>
    <row r="126" spans="1:22">
      <c r="A126" s="127" t="s">
        <v>46</v>
      </c>
      <c r="B126" s="128"/>
      <c r="C126" s="128"/>
      <c r="D126" s="128"/>
      <c r="E126" s="128"/>
      <c r="F126" s="128"/>
      <c r="G126" s="128"/>
      <c r="H126" s="128"/>
      <c r="I126" s="128"/>
      <c r="J126" s="128"/>
      <c r="K126" s="128"/>
      <c r="L126" s="128"/>
      <c r="M126" s="128"/>
      <c r="N126" s="128"/>
      <c r="O126" s="128"/>
      <c r="P126" s="128"/>
      <c r="Q126" s="128"/>
      <c r="R126" s="128"/>
      <c r="S126" s="128"/>
      <c r="T126" s="128"/>
      <c r="U126" s="129"/>
      <c r="V126" s="49">
        <f>SUM(V124:V125)</f>
        <v>583.32349090909111</v>
      </c>
    </row>
    <row r="127" spans="1:22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</row>
    <row r="128" spans="1:22">
      <c r="A128" s="130" t="s">
        <v>156</v>
      </c>
      <c r="B128" s="130"/>
      <c r="C128" s="130"/>
      <c r="D128" s="130"/>
      <c r="E128" s="130"/>
      <c r="F128" s="130"/>
      <c r="G128" s="130"/>
      <c r="H128" s="130"/>
      <c r="I128" s="130"/>
      <c r="J128" s="130"/>
      <c r="K128" s="130"/>
      <c r="L128" s="130"/>
      <c r="M128" s="130"/>
      <c r="N128" s="130"/>
      <c r="O128" s="130"/>
      <c r="P128" s="130"/>
      <c r="Q128" s="130"/>
      <c r="R128" s="130"/>
      <c r="S128" s="130"/>
      <c r="T128" s="130"/>
      <c r="U128" s="130"/>
      <c r="V128" s="130"/>
    </row>
    <row r="129" spans="1:22">
      <c r="A129" s="47">
        <v>4</v>
      </c>
      <c r="B129" s="127" t="s">
        <v>71</v>
      </c>
      <c r="C129" s="128"/>
      <c r="D129" s="128"/>
      <c r="E129" s="128"/>
      <c r="F129" s="128"/>
      <c r="G129" s="128"/>
      <c r="H129" s="128"/>
      <c r="I129" s="128"/>
      <c r="J129" s="128"/>
      <c r="K129" s="128"/>
      <c r="L129" s="128"/>
      <c r="M129" s="128"/>
      <c r="N129" s="128"/>
      <c r="O129" s="128"/>
      <c r="P129" s="128"/>
      <c r="Q129" s="128"/>
      <c r="R129" s="128"/>
      <c r="S129" s="128"/>
      <c r="T129" s="128"/>
      <c r="U129" s="129"/>
      <c r="V129" s="47" t="s">
        <v>21</v>
      </c>
    </row>
    <row r="130" spans="1:22">
      <c r="A130" s="12" t="s">
        <v>37</v>
      </c>
      <c r="B130" s="118" t="s">
        <v>38</v>
      </c>
      <c r="C130" s="119"/>
      <c r="D130" s="119"/>
      <c r="E130" s="119"/>
      <c r="F130" s="119"/>
      <c r="G130" s="119"/>
      <c r="H130" s="119"/>
      <c r="I130" s="119"/>
      <c r="J130" s="119"/>
      <c r="K130" s="119"/>
      <c r="L130" s="119"/>
      <c r="M130" s="119"/>
      <c r="N130" s="119"/>
      <c r="O130" s="119"/>
      <c r="P130" s="119"/>
      <c r="Q130" s="119"/>
      <c r="R130" s="119"/>
      <c r="S130" s="119"/>
      <c r="T130" s="119"/>
      <c r="U130" s="120"/>
      <c r="V130" s="38">
        <f>V91</f>
        <v>1557.3090909090913</v>
      </c>
    </row>
    <row r="131" spans="1:22">
      <c r="A131" s="12" t="s">
        <v>48</v>
      </c>
      <c r="B131" s="118" t="s">
        <v>49</v>
      </c>
      <c r="C131" s="119"/>
      <c r="D131" s="119"/>
      <c r="E131" s="119"/>
      <c r="F131" s="119"/>
      <c r="G131" s="119"/>
      <c r="H131" s="119"/>
      <c r="I131" s="119"/>
      <c r="J131" s="119"/>
      <c r="K131" s="119"/>
      <c r="L131" s="119"/>
      <c r="M131" s="119"/>
      <c r="N131" s="119"/>
      <c r="O131" s="119"/>
      <c r="P131" s="119"/>
      <c r="Q131" s="119"/>
      <c r="R131" s="119"/>
      <c r="S131" s="119"/>
      <c r="T131" s="119"/>
      <c r="U131" s="120"/>
      <c r="V131" s="38">
        <f>V99</f>
        <v>643.17204000000004</v>
      </c>
    </row>
    <row r="132" spans="1:22">
      <c r="A132" s="12" t="s">
        <v>53</v>
      </c>
      <c r="B132" s="118" t="s">
        <v>55</v>
      </c>
      <c r="C132" s="119"/>
      <c r="D132" s="119"/>
      <c r="E132" s="119"/>
      <c r="F132" s="119"/>
      <c r="G132" s="119"/>
      <c r="H132" s="119"/>
      <c r="I132" s="119"/>
      <c r="J132" s="119"/>
      <c r="K132" s="119"/>
      <c r="L132" s="119"/>
      <c r="M132" s="119"/>
      <c r="N132" s="119"/>
      <c r="O132" s="119"/>
      <c r="P132" s="119"/>
      <c r="Q132" s="119"/>
      <c r="R132" s="119"/>
      <c r="S132" s="119"/>
      <c r="T132" s="119"/>
      <c r="U132" s="120"/>
      <c r="V132" s="38">
        <f>V105</f>
        <v>2.8945636363636362</v>
      </c>
    </row>
    <row r="133" spans="1:22">
      <c r="A133" s="12" t="s">
        <v>58</v>
      </c>
      <c r="B133" s="118" t="s">
        <v>72</v>
      </c>
      <c r="C133" s="119"/>
      <c r="D133" s="119"/>
      <c r="E133" s="119"/>
      <c r="F133" s="119"/>
      <c r="G133" s="119"/>
      <c r="H133" s="119"/>
      <c r="I133" s="119"/>
      <c r="J133" s="119"/>
      <c r="K133" s="119"/>
      <c r="L133" s="119"/>
      <c r="M133" s="119"/>
      <c r="N133" s="119"/>
      <c r="O133" s="119"/>
      <c r="P133" s="119"/>
      <c r="Q133" s="119"/>
      <c r="R133" s="119"/>
      <c r="S133" s="119"/>
      <c r="T133" s="119"/>
      <c r="U133" s="120"/>
      <c r="V133" s="38">
        <f>V115</f>
        <v>15.921309090909087</v>
      </c>
    </row>
    <row r="134" spans="1:22">
      <c r="A134" s="12" t="s">
        <v>66</v>
      </c>
      <c r="B134" s="118" t="s">
        <v>73</v>
      </c>
      <c r="C134" s="119"/>
      <c r="D134" s="119"/>
      <c r="E134" s="119"/>
      <c r="F134" s="119"/>
      <c r="G134" s="119"/>
      <c r="H134" s="119"/>
      <c r="I134" s="119"/>
      <c r="J134" s="119"/>
      <c r="K134" s="119"/>
      <c r="L134" s="119"/>
      <c r="M134" s="119"/>
      <c r="N134" s="119"/>
      <c r="O134" s="119"/>
      <c r="P134" s="119"/>
      <c r="Q134" s="119"/>
      <c r="R134" s="119"/>
      <c r="S134" s="119"/>
      <c r="T134" s="119"/>
      <c r="U134" s="120"/>
      <c r="V134" s="38">
        <f>V126</f>
        <v>583.32349090909111</v>
      </c>
    </row>
    <row r="135" spans="1:22">
      <c r="A135" s="20" t="s">
        <v>74</v>
      </c>
      <c r="B135" s="146" t="s">
        <v>30</v>
      </c>
      <c r="C135" s="147"/>
      <c r="D135" s="147"/>
      <c r="E135" s="147"/>
      <c r="F135" s="147"/>
      <c r="G135" s="147"/>
      <c r="H135" s="147"/>
      <c r="I135" s="147"/>
      <c r="J135" s="147"/>
      <c r="K135" s="147"/>
      <c r="L135" s="147"/>
      <c r="M135" s="147"/>
      <c r="N135" s="147"/>
      <c r="O135" s="147"/>
      <c r="P135" s="147"/>
      <c r="Q135" s="147"/>
      <c r="R135" s="147"/>
      <c r="S135" s="147"/>
      <c r="T135" s="147"/>
      <c r="U135" s="148"/>
      <c r="V135" s="32">
        <v>0</v>
      </c>
    </row>
    <row r="136" spans="1:22">
      <c r="A136" s="107" t="s">
        <v>46</v>
      </c>
      <c r="B136" s="108"/>
      <c r="C136" s="108"/>
      <c r="D136" s="108"/>
      <c r="E136" s="108"/>
      <c r="F136" s="108"/>
      <c r="G136" s="108"/>
      <c r="H136" s="108"/>
      <c r="I136" s="108"/>
      <c r="J136" s="108"/>
      <c r="K136" s="108"/>
      <c r="L136" s="108"/>
      <c r="M136" s="108"/>
      <c r="N136" s="108"/>
      <c r="O136" s="108"/>
      <c r="P136" s="108"/>
      <c r="Q136" s="108"/>
      <c r="R136" s="108"/>
      <c r="S136" s="108"/>
      <c r="T136" s="108"/>
      <c r="U136" s="109"/>
      <c r="V136" s="33">
        <f>SUM(V130:V135)</f>
        <v>2802.6204945454556</v>
      </c>
    </row>
    <row r="140" spans="1:22">
      <c r="A140" s="106" t="s">
        <v>75</v>
      </c>
      <c r="B140" s="106"/>
      <c r="C140" s="106"/>
      <c r="D140" s="106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</row>
    <row r="141" spans="1:22">
      <c r="A141" s="77">
        <v>5</v>
      </c>
      <c r="B141" s="149" t="s">
        <v>76</v>
      </c>
      <c r="C141" s="150"/>
      <c r="D141" s="150"/>
      <c r="E141" s="150"/>
      <c r="F141" s="150"/>
      <c r="G141" s="150"/>
      <c r="H141" s="150"/>
      <c r="I141" s="150"/>
      <c r="J141" s="150"/>
      <c r="K141" s="150"/>
      <c r="L141" s="150"/>
      <c r="M141" s="150"/>
      <c r="N141" s="150"/>
      <c r="O141" s="150"/>
      <c r="P141" s="151"/>
      <c r="Q141" s="149" t="s">
        <v>20</v>
      </c>
      <c r="R141" s="150"/>
      <c r="S141" s="150"/>
      <c r="T141" s="150"/>
      <c r="U141" s="151"/>
      <c r="V141" s="31" t="s">
        <v>21</v>
      </c>
    </row>
    <row r="142" spans="1:22" s="11" customFormat="1">
      <c r="A142" s="19" t="s">
        <v>0</v>
      </c>
      <c r="B142" s="137" t="s">
        <v>103</v>
      </c>
      <c r="C142" s="138"/>
      <c r="D142" s="138"/>
      <c r="E142" s="138"/>
      <c r="F142" s="138"/>
      <c r="G142" s="138"/>
      <c r="H142" s="138"/>
      <c r="I142" s="138"/>
      <c r="J142" s="138"/>
      <c r="K142" s="138"/>
      <c r="L142" s="138"/>
      <c r="M142" s="138"/>
      <c r="N142" s="138"/>
      <c r="O142" s="138"/>
      <c r="P142" s="139"/>
      <c r="Q142" s="140">
        <v>0.03</v>
      </c>
      <c r="R142" s="141"/>
      <c r="S142" s="141"/>
      <c r="T142" s="141"/>
      <c r="U142" s="142"/>
      <c r="V142" s="50">
        <f>(V54+V65+V76+V136)*Q142</f>
        <v>211.03316029090911</v>
      </c>
    </row>
    <row r="143" spans="1:22" s="11" customFormat="1">
      <c r="A143" s="19" t="s">
        <v>2</v>
      </c>
      <c r="B143" s="137" t="s">
        <v>104</v>
      </c>
      <c r="C143" s="138"/>
      <c r="D143" s="138"/>
      <c r="E143" s="138"/>
      <c r="F143" s="138"/>
      <c r="G143" s="138"/>
      <c r="H143" s="138"/>
      <c r="I143" s="138"/>
      <c r="J143" s="138"/>
      <c r="K143" s="138"/>
      <c r="L143" s="138"/>
      <c r="M143" s="138"/>
      <c r="N143" s="138"/>
      <c r="O143" s="138"/>
      <c r="P143" s="139"/>
      <c r="Q143" s="140">
        <v>6.7900000000000002E-2</v>
      </c>
      <c r="R143" s="141"/>
      <c r="S143" s="141"/>
      <c r="T143" s="141"/>
      <c r="U143" s="142"/>
      <c r="V143" s="50">
        <f>(V49+V65+V76+V136+V142)*Q143</f>
        <v>409.87026498157093</v>
      </c>
    </row>
    <row r="144" spans="1:22" s="13" customFormat="1">
      <c r="A144" s="12" t="s">
        <v>4</v>
      </c>
      <c r="B144" s="134" t="s">
        <v>77</v>
      </c>
      <c r="C144" s="135"/>
      <c r="D144" s="135"/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6"/>
      <c r="Q144" s="143">
        <f>Q146+Q147+Q148</f>
        <v>0.1125</v>
      </c>
      <c r="R144" s="144"/>
      <c r="S144" s="144"/>
      <c r="T144" s="144"/>
      <c r="U144" s="145"/>
      <c r="V144" s="44">
        <f>V146+V147+V148</f>
        <v>970.3954776721838</v>
      </c>
    </row>
    <row r="145" spans="1:22" s="13" customFormat="1">
      <c r="A145" s="12" t="s">
        <v>61</v>
      </c>
      <c r="B145" s="118" t="s">
        <v>78</v>
      </c>
      <c r="C145" s="119"/>
      <c r="D145" s="119"/>
      <c r="E145" s="119"/>
      <c r="F145" s="119"/>
      <c r="G145" s="119"/>
      <c r="H145" s="119"/>
      <c r="I145" s="119"/>
      <c r="J145" s="119"/>
      <c r="K145" s="119"/>
      <c r="L145" s="119"/>
      <c r="M145" s="119"/>
      <c r="N145" s="119"/>
      <c r="O145" s="119"/>
      <c r="P145" s="120"/>
      <c r="Q145" s="131">
        <f>1-Q144</f>
        <v>0.88749999999999996</v>
      </c>
      <c r="R145" s="132"/>
      <c r="S145" s="132"/>
      <c r="T145" s="132"/>
      <c r="U145" s="133"/>
      <c r="V145" s="44">
        <f>(V54+V65+V76+V136+V142+V143)/Q145</f>
        <v>8625.7375793083011</v>
      </c>
    </row>
    <row r="146" spans="1:22" s="13" customFormat="1">
      <c r="A146" s="14" t="s">
        <v>62</v>
      </c>
      <c r="B146" s="134" t="s">
        <v>125</v>
      </c>
      <c r="C146" s="135"/>
      <c r="D146" s="135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  <c r="P146" s="136"/>
      <c r="Q146" s="124">
        <v>0.02</v>
      </c>
      <c r="R146" s="125"/>
      <c r="S146" s="125"/>
      <c r="T146" s="125"/>
      <c r="U146" s="126"/>
      <c r="V146" s="44">
        <f>V145*Q146</f>
        <v>172.51475158616603</v>
      </c>
    </row>
    <row r="147" spans="1:22">
      <c r="A147" s="14" t="s">
        <v>79</v>
      </c>
      <c r="B147" s="118" t="s">
        <v>126</v>
      </c>
      <c r="C147" s="119"/>
      <c r="D147" s="119"/>
      <c r="E147" s="119"/>
      <c r="F147" s="119"/>
      <c r="G147" s="119"/>
      <c r="H147" s="119"/>
      <c r="I147" s="119"/>
      <c r="J147" s="119"/>
      <c r="K147" s="119"/>
      <c r="L147" s="119"/>
      <c r="M147" s="119"/>
      <c r="N147" s="119"/>
      <c r="O147" s="119"/>
      <c r="P147" s="120"/>
      <c r="Q147" s="124">
        <v>7.5999999999999998E-2</v>
      </c>
      <c r="R147" s="125"/>
      <c r="S147" s="125"/>
      <c r="T147" s="125"/>
      <c r="U147" s="126"/>
      <c r="V147" s="44">
        <f>V145*Q147</f>
        <v>655.55605602743083</v>
      </c>
    </row>
    <row r="148" spans="1:22">
      <c r="A148" s="12" t="s">
        <v>80</v>
      </c>
      <c r="B148" s="118" t="s">
        <v>127</v>
      </c>
      <c r="C148" s="119"/>
      <c r="D148" s="119"/>
      <c r="E148" s="119"/>
      <c r="F148" s="119"/>
      <c r="G148" s="119"/>
      <c r="H148" s="119"/>
      <c r="I148" s="119"/>
      <c r="J148" s="119"/>
      <c r="K148" s="119"/>
      <c r="L148" s="119"/>
      <c r="M148" s="119"/>
      <c r="N148" s="119"/>
      <c r="O148" s="119"/>
      <c r="P148" s="120"/>
      <c r="Q148" s="124">
        <v>1.6500000000000001E-2</v>
      </c>
      <c r="R148" s="125"/>
      <c r="S148" s="125"/>
      <c r="T148" s="125"/>
      <c r="U148" s="126"/>
      <c r="V148" s="44">
        <f>V145*Q148</f>
        <v>142.32467005858697</v>
      </c>
    </row>
    <row r="149" spans="1:22">
      <c r="A149" s="127" t="s">
        <v>46</v>
      </c>
      <c r="B149" s="128"/>
      <c r="C149" s="128"/>
      <c r="D149" s="128"/>
      <c r="E149" s="128"/>
      <c r="F149" s="128"/>
      <c r="G149" s="128"/>
      <c r="H149" s="128"/>
      <c r="I149" s="128"/>
      <c r="J149" s="128"/>
      <c r="K149" s="128"/>
      <c r="L149" s="128"/>
      <c r="M149" s="128"/>
      <c r="N149" s="128"/>
      <c r="O149" s="128"/>
      <c r="P149" s="128"/>
      <c r="Q149" s="128"/>
      <c r="R149" s="128"/>
      <c r="S149" s="128"/>
      <c r="T149" s="128"/>
      <c r="U149" s="129"/>
      <c r="V149" s="46">
        <f>V142+V143+V144</f>
        <v>1591.298902944664</v>
      </c>
    </row>
    <row r="150" spans="1:22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</row>
    <row r="151" spans="1:22">
      <c r="A151" s="130" t="s">
        <v>81</v>
      </c>
      <c r="B151" s="130"/>
      <c r="C151" s="130"/>
      <c r="D151" s="130"/>
      <c r="E151" s="130"/>
      <c r="F151" s="130"/>
      <c r="G151" s="130"/>
      <c r="H151" s="130"/>
      <c r="I151" s="130"/>
      <c r="J151" s="130"/>
      <c r="K151" s="130"/>
      <c r="L151" s="130"/>
      <c r="M151" s="130"/>
      <c r="N151" s="130"/>
      <c r="O151" s="130"/>
      <c r="P151" s="130"/>
      <c r="Q151" s="130"/>
      <c r="R151" s="130"/>
      <c r="S151" s="130"/>
      <c r="T151" s="130"/>
      <c r="U151" s="130"/>
      <c r="V151" s="130"/>
    </row>
    <row r="152" spans="1:22">
      <c r="A152" s="127" t="s">
        <v>82</v>
      </c>
      <c r="B152" s="128"/>
      <c r="C152" s="128"/>
      <c r="D152" s="128"/>
      <c r="E152" s="128"/>
      <c r="F152" s="128"/>
      <c r="G152" s="128"/>
      <c r="H152" s="128"/>
      <c r="I152" s="128"/>
      <c r="J152" s="128"/>
      <c r="K152" s="128"/>
      <c r="L152" s="128"/>
      <c r="M152" s="128"/>
      <c r="N152" s="128"/>
      <c r="O152" s="128"/>
      <c r="P152" s="128"/>
      <c r="Q152" s="128"/>
      <c r="R152" s="128"/>
      <c r="S152" s="128"/>
      <c r="T152" s="128"/>
      <c r="U152" s="129"/>
      <c r="V152" s="47" t="s">
        <v>21</v>
      </c>
    </row>
    <row r="153" spans="1:22">
      <c r="A153" s="12" t="s">
        <v>83</v>
      </c>
      <c r="B153" s="118" t="s">
        <v>84</v>
      </c>
      <c r="C153" s="119"/>
      <c r="D153" s="119"/>
      <c r="E153" s="119"/>
      <c r="F153" s="119"/>
      <c r="G153" s="119"/>
      <c r="H153" s="119"/>
      <c r="I153" s="119"/>
      <c r="J153" s="119"/>
      <c r="K153" s="119"/>
      <c r="L153" s="119"/>
      <c r="M153" s="119"/>
      <c r="N153" s="119"/>
      <c r="O153" s="119"/>
      <c r="P153" s="119"/>
      <c r="Q153" s="119"/>
      <c r="R153" s="119"/>
      <c r="S153" s="119"/>
      <c r="T153" s="119"/>
      <c r="U153" s="120"/>
      <c r="V153" s="44">
        <f>V54</f>
        <v>4231.818181818182</v>
      </c>
    </row>
    <row r="154" spans="1:22">
      <c r="A154" s="12" t="s">
        <v>2</v>
      </c>
      <c r="B154" s="118" t="s">
        <v>85</v>
      </c>
      <c r="C154" s="119"/>
      <c r="D154" s="119"/>
      <c r="E154" s="119"/>
      <c r="F154" s="119"/>
      <c r="G154" s="119"/>
      <c r="H154" s="119"/>
      <c r="I154" s="119"/>
      <c r="J154" s="119"/>
      <c r="K154" s="119"/>
      <c r="L154" s="119"/>
      <c r="M154" s="119"/>
      <c r="N154" s="119"/>
      <c r="O154" s="119"/>
      <c r="P154" s="119"/>
      <c r="Q154" s="119"/>
      <c r="R154" s="119"/>
      <c r="S154" s="119"/>
      <c r="T154" s="119"/>
      <c r="U154" s="120"/>
      <c r="V154" s="44">
        <f>V65</f>
        <v>0</v>
      </c>
    </row>
    <row r="155" spans="1:22">
      <c r="A155" s="12" t="s">
        <v>4</v>
      </c>
      <c r="B155" s="118" t="s">
        <v>136</v>
      </c>
      <c r="C155" s="119"/>
      <c r="D155" s="119"/>
      <c r="E155" s="119"/>
      <c r="F155" s="119"/>
      <c r="G155" s="119"/>
      <c r="H155" s="119"/>
      <c r="I155" s="119"/>
      <c r="J155" s="119"/>
      <c r="K155" s="119"/>
      <c r="L155" s="119"/>
      <c r="M155" s="119"/>
      <c r="N155" s="119"/>
      <c r="O155" s="119"/>
      <c r="P155" s="119"/>
      <c r="Q155" s="119"/>
      <c r="R155" s="119"/>
      <c r="S155" s="119"/>
      <c r="T155" s="119"/>
      <c r="U155" s="120"/>
      <c r="V155" s="44">
        <f>V76</f>
        <v>0</v>
      </c>
    </row>
    <row r="156" spans="1:22">
      <c r="A156" s="12" t="s">
        <v>22</v>
      </c>
      <c r="B156" s="118" t="s">
        <v>86</v>
      </c>
      <c r="C156" s="119"/>
      <c r="D156" s="119"/>
      <c r="E156" s="119"/>
      <c r="F156" s="119"/>
      <c r="G156" s="119"/>
      <c r="H156" s="119"/>
      <c r="I156" s="119"/>
      <c r="J156" s="119"/>
      <c r="K156" s="119"/>
      <c r="L156" s="119"/>
      <c r="M156" s="119"/>
      <c r="N156" s="119"/>
      <c r="O156" s="119"/>
      <c r="P156" s="119"/>
      <c r="Q156" s="119"/>
      <c r="R156" s="119"/>
      <c r="S156" s="119"/>
      <c r="T156" s="119"/>
      <c r="U156" s="120"/>
      <c r="V156" s="44">
        <f>V136</f>
        <v>2802.6204945454556</v>
      </c>
    </row>
    <row r="157" spans="1:22">
      <c r="A157" s="121" t="s">
        <v>87</v>
      </c>
      <c r="B157" s="122"/>
      <c r="C157" s="122"/>
      <c r="D157" s="122"/>
      <c r="E157" s="122"/>
      <c r="F157" s="122"/>
      <c r="G157" s="122"/>
      <c r="H157" s="122"/>
      <c r="I157" s="122"/>
      <c r="J157" s="122"/>
      <c r="K157" s="122"/>
      <c r="L157" s="122"/>
      <c r="M157" s="122"/>
      <c r="N157" s="122"/>
      <c r="O157" s="122"/>
      <c r="P157" s="122"/>
      <c r="Q157" s="122"/>
      <c r="R157" s="122"/>
      <c r="S157" s="122"/>
      <c r="T157" s="122"/>
      <c r="U157" s="123"/>
      <c r="V157" s="44">
        <f>SUM(V153:V156)</f>
        <v>7034.4386763636376</v>
      </c>
    </row>
    <row r="158" spans="1:22">
      <c r="A158" s="12" t="s">
        <v>23</v>
      </c>
      <c r="B158" s="118" t="s">
        <v>88</v>
      </c>
      <c r="C158" s="119"/>
      <c r="D158" s="119"/>
      <c r="E158" s="119"/>
      <c r="F158" s="119"/>
      <c r="G158" s="119"/>
      <c r="H158" s="119"/>
      <c r="I158" s="119"/>
      <c r="J158" s="119"/>
      <c r="K158" s="119"/>
      <c r="L158" s="119"/>
      <c r="M158" s="119"/>
      <c r="N158" s="119"/>
      <c r="O158" s="119"/>
      <c r="P158" s="119"/>
      <c r="Q158" s="119"/>
      <c r="R158" s="119"/>
      <c r="S158" s="119"/>
      <c r="T158" s="119"/>
      <c r="U158" s="120"/>
      <c r="V158" s="44">
        <f>V149</f>
        <v>1591.298902944664</v>
      </c>
    </row>
    <row r="159" spans="1:22">
      <c r="A159" s="107" t="s">
        <v>137</v>
      </c>
      <c r="B159" s="108"/>
      <c r="C159" s="108"/>
      <c r="D159" s="108"/>
      <c r="E159" s="108"/>
      <c r="F159" s="108"/>
      <c r="G159" s="108"/>
      <c r="H159" s="108"/>
      <c r="I159" s="108"/>
      <c r="J159" s="108"/>
      <c r="K159" s="108"/>
      <c r="L159" s="108"/>
      <c r="M159" s="108"/>
      <c r="N159" s="108"/>
      <c r="O159" s="108"/>
      <c r="P159" s="108"/>
      <c r="Q159" s="108"/>
      <c r="R159" s="108"/>
      <c r="S159" s="108"/>
      <c r="T159" s="108"/>
      <c r="U159" s="109"/>
      <c r="V159" s="30">
        <f>SUM(V157:V158)</f>
        <v>8625.7375793083011</v>
      </c>
    </row>
    <row r="162" spans="1:22">
      <c r="A162" s="106" t="s">
        <v>92</v>
      </c>
      <c r="B162" s="106"/>
      <c r="C162" s="106"/>
      <c r="D162" s="106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</row>
    <row r="163" spans="1:22">
      <c r="A163" s="107" t="s">
        <v>89</v>
      </c>
      <c r="B163" s="108"/>
      <c r="C163" s="108"/>
      <c r="D163" s="108"/>
      <c r="E163" s="108"/>
      <c r="F163" s="108"/>
      <c r="G163" s="108"/>
      <c r="H163" s="108"/>
      <c r="I163" s="108"/>
      <c r="J163" s="108"/>
      <c r="K163" s="108"/>
      <c r="L163" s="108"/>
      <c r="M163" s="108"/>
      <c r="N163" s="108"/>
      <c r="O163" s="108"/>
      <c r="P163" s="108"/>
      <c r="Q163" s="108"/>
      <c r="R163" s="108"/>
      <c r="S163" s="108"/>
      <c r="T163" s="108"/>
      <c r="U163" s="108"/>
      <c r="V163" s="109"/>
    </row>
    <row r="164" spans="1:22" ht="31.5">
      <c r="A164" s="75" t="s">
        <v>90</v>
      </c>
      <c r="B164" s="76"/>
      <c r="C164" s="76"/>
      <c r="D164" s="76"/>
      <c r="E164" s="76"/>
      <c r="F164" s="76"/>
      <c r="G164" s="76"/>
      <c r="H164" s="76"/>
      <c r="I164" s="76"/>
      <c r="J164" s="76"/>
      <c r="K164" s="76"/>
      <c r="L164" s="76"/>
      <c r="M164" s="76"/>
      <c r="N164" s="76"/>
      <c r="O164" s="76"/>
      <c r="P164" s="76"/>
      <c r="Q164" s="76"/>
      <c r="R164" s="110" t="s">
        <v>105</v>
      </c>
      <c r="S164" s="111"/>
      <c r="T164" s="110" t="s">
        <v>106</v>
      </c>
      <c r="U164" s="112"/>
      <c r="V164" s="77" t="s">
        <v>107</v>
      </c>
    </row>
    <row r="165" spans="1:22">
      <c r="A165" s="78" t="s">
        <v>83</v>
      </c>
      <c r="B165" s="113" t="s">
        <v>108</v>
      </c>
      <c r="C165" s="114"/>
      <c r="D165" s="114"/>
      <c r="E165" s="114"/>
      <c r="F165" s="114"/>
      <c r="G165" s="114"/>
      <c r="H165" s="114"/>
      <c r="I165" s="114"/>
      <c r="J165" s="114"/>
      <c r="K165" s="114"/>
      <c r="L165" s="114"/>
      <c r="M165" s="114"/>
      <c r="N165" s="114"/>
      <c r="O165" s="114"/>
      <c r="P165" s="114"/>
      <c r="Q165" s="114"/>
      <c r="R165" s="115">
        <f>M29</f>
        <v>5</v>
      </c>
      <c r="S165" s="115"/>
      <c r="T165" s="116">
        <f>V159</f>
        <v>8625.7375793083011</v>
      </c>
      <c r="U165" s="117"/>
      <c r="V165" s="24">
        <f>T165*R165</f>
        <v>43128.687896541509</v>
      </c>
    </row>
    <row r="166" spans="1:22">
      <c r="A166" s="78" t="s">
        <v>4</v>
      </c>
      <c r="B166" s="102" t="s">
        <v>149</v>
      </c>
      <c r="C166" s="103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4"/>
      <c r="V166" s="24">
        <f>V165*Q22</f>
        <v>517544.25475849811</v>
      </c>
    </row>
    <row r="167" spans="1:22">
      <c r="A167" s="52"/>
      <c r="B167" s="53"/>
      <c r="C167" s="54"/>
      <c r="D167" s="54"/>
      <c r="E167" s="54"/>
      <c r="F167" s="54"/>
      <c r="G167" s="54"/>
      <c r="H167" s="54"/>
      <c r="I167" s="54"/>
      <c r="J167" s="54"/>
      <c r="K167" s="54"/>
      <c r="L167" s="54"/>
      <c r="M167" s="54"/>
      <c r="N167" s="54"/>
      <c r="O167" s="54"/>
      <c r="P167" s="54"/>
      <c r="Q167" s="54"/>
      <c r="R167" s="54"/>
      <c r="S167" s="54"/>
      <c r="T167" s="54"/>
      <c r="U167" s="54"/>
      <c r="V167" s="55"/>
    </row>
    <row r="169" spans="1:22" ht="65.25" customHeight="1">
      <c r="A169" s="105" t="s">
        <v>138</v>
      </c>
      <c r="B169" s="105"/>
      <c r="C169" s="105"/>
      <c r="D169" s="105"/>
      <c r="E169" s="105"/>
      <c r="F169" s="105"/>
      <c r="G169" s="105"/>
      <c r="H169" s="105"/>
      <c r="I169" s="105"/>
      <c r="J169" s="105"/>
      <c r="K169" s="105"/>
      <c r="L169" s="105"/>
      <c r="M169" s="105"/>
      <c r="N169" s="105"/>
      <c r="O169" s="105"/>
      <c r="P169" s="105"/>
      <c r="Q169" s="105"/>
      <c r="R169" s="105"/>
      <c r="S169" s="105"/>
      <c r="T169" s="105"/>
      <c r="U169" s="105"/>
      <c r="V169" s="105"/>
    </row>
    <row r="171" spans="1:22">
      <c r="A171" s="51" t="s">
        <v>109</v>
      </c>
    </row>
  </sheetData>
  <mergeCells count="192">
    <mergeCell ref="A1:V1"/>
    <mergeCell ref="A2:V2"/>
    <mergeCell ref="A5:V5"/>
    <mergeCell ref="A7:V7"/>
    <mergeCell ref="A8:V8"/>
    <mergeCell ref="A9:N9"/>
    <mergeCell ref="O9:V9"/>
    <mergeCell ref="B16:P16"/>
    <mergeCell ref="Q16:V16"/>
    <mergeCell ref="B17:P17"/>
    <mergeCell ref="Q17:V17"/>
    <mergeCell ref="B18:P18"/>
    <mergeCell ref="Q18:V18"/>
    <mergeCell ref="A10:V10"/>
    <mergeCell ref="A12:V12"/>
    <mergeCell ref="B14:P14"/>
    <mergeCell ref="Q14:V14"/>
    <mergeCell ref="B15:P15"/>
    <mergeCell ref="Q15:V15"/>
    <mergeCell ref="B22:P22"/>
    <mergeCell ref="Q22:V22"/>
    <mergeCell ref="A23:V23"/>
    <mergeCell ref="A24:V24"/>
    <mergeCell ref="A26:V26"/>
    <mergeCell ref="A28:F28"/>
    <mergeCell ref="G28:L28"/>
    <mergeCell ref="M28:V28"/>
    <mergeCell ref="B19:P19"/>
    <mergeCell ref="Q19:V19"/>
    <mergeCell ref="B20:P20"/>
    <mergeCell ref="Q20:V20"/>
    <mergeCell ref="B21:P21"/>
    <mergeCell ref="Q21:V21"/>
    <mergeCell ref="B37:P37"/>
    <mergeCell ref="Q37:V37"/>
    <mergeCell ref="B38:P38"/>
    <mergeCell ref="Q38:V38"/>
    <mergeCell ref="B39:P39"/>
    <mergeCell ref="Q39:V39"/>
    <mergeCell ref="A29:F29"/>
    <mergeCell ref="G29:L29"/>
    <mergeCell ref="M29:V29"/>
    <mergeCell ref="A33:V33"/>
    <mergeCell ref="A34:V34"/>
    <mergeCell ref="A36:V36"/>
    <mergeCell ref="B43:P43"/>
    <mergeCell ref="Q43:V43"/>
    <mergeCell ref="B44:V44"/>
    <mergeCell ref="A46:V46"/>
    <mergeCell ref="B48:P48"/>
    <mergeCell ref="Q48:U48"/>
    <mergeCell ref="B40:P40"/>
    <mergeCell ref="Q40:V40"/>
    <mergeCell ref="B41:P41"/>
    <mergeCell ref="Q41:V41"/>
    <mergeCell ref="B42:P42"/>
    <mergeCell ref="Q42:V42"/>
    <mergeCell ref="B52:U52"/>
    <mergeCell ref="B53:P53"/>
    <mergeCell ref="Q53:U53"/>
    <mergeCell ref="B54:U54"/>
    <mergeCell ref="A57:V57"/>
    <mergeCell ref="B59:U59"/>
    <mergeCell ref="B49:P49"/>
    <mergeCell ref="Q49:U49"/>
    <mergeCell ref="B50:P50"/>
    <mergeCell ref="Q50:U50"/>
    <mergeCell ref="B51:P51"/>
    <mergeCell ref="Q51:U51"/>
    <mergeCell ref="A68:V68"/>
    <mergeCell ref="B70:U70"/>
    <mergeCell ref="B71:U71"/>
    <mergeCell ref="B72:U72"/>
    <mergeCell ref="B73:U73"/>
    <mergeCell ref="B74:U74"/>
    <mergeCell ref="B60:O60"/>
    <mergeCell ref="B61:U61"/>
    <mergeCell ref="B62:O62"/>
    <mergeCell ref="B63:O63"/>
    <mergeCell ref="B64:U64"/>
    <mergeCell ref="A65:U65"/>
    <mergeCell ref="B83:P83"/>
    <mergeCell ref="Q83:U83"/>
    <mergeCell ref="B84:P84"/>
    <mergeCell ref="Q84:U84"/>
    <mergeCell ref="B85:P85"/>
    <mergeCell ref="Q85:U85"/>
    <mergeCell ref="B75:U75"/>
    <mergeCell ref="A76:U76"/>
    <mergeCell ref="A79:V79"/>
    <mergeCell ref="A81:V81"/>
    <mergeCell ref="B82:P82"/>
    <mergeCell ref="Q82:U82"/>
    <mergeCell ref="B89:P89"/>
    <mergeCell ref="Q89:U89"/>
    <mergeCell ref="B90:P90"/>
    <mergeCell ref="Q90:U90"/>
    <mergeCell ref="A91:P91"/>
    <mergeCell ref="Q91:U91"/>
    <mergeCell ref="B86:P86"/>
    <mergeCell ref="Q86:U86"/>
    <mergeCell ref="B87:P87"/>
    <mergeCell ref="Q87:U87"/>
    <mergeCell ref="B88:P88"/>
    <mergeCell ref="Q88:U88"/>
    <mergeCell ref="B97:P97"/>
    <mergeCell ref="Q97:U97"/>
    <mergeCell ref="B98:U98"/>
    <mergeCell ref="A99:U99"/>
    <mergeCell ref="A101:V101"/>
    <mergeCell ref="B102:U102"/>
    <mergeCell ref="A93:V93"/>
    <mergeCell ref="B94:U94"/>
    <mergeCell ref="B95:P95"/>
    <mergeCell ref="Q95:U95"/>
    <mergeCell ref="B96:P96"/>
    <mergeCell ref="Q96:U96"/>
    <mergeCell ref="B109:P109"/>
    <mergeCell ref="Q109:U109"/>
    <mergeCell ref="B110:U110"/>
    <mergeCell ref="B111:U111"/>
    <mergeCell ref="B112:P112"/>
    <mergeCell ref="Q112:U112"/>
    <mergeCell ref="B103:P103"/>
    <mergeCell ref="Q103:U103"/>
    <mergeCell ref="B104:U104"/>
    <mergeCell ref="A105:U105"/>
    <mergeCell ref="A107:V107"/>
    <mergeCell ref="B108:U108"/>
    <mergeCell ref="B120:P120"/>
    <mergeCell ref="Q120:U120"/>
    <mergeCell ref="B121:P121"/>
    <mergeCell ref="Q121:U121"/>
    <mergeCell ref="B122:P122"/>
    <mergeCell ref="Q122:U122"/>
    <mergeCell ref="B113:U113"/>
    <mergeCell ref="B114:U114"/>
    <mergeCell ref="A115:U115"/>
    <mergeCell ref="A117:V117"/>
    <mergeCell ref="B118:U118"/>
    <mergeCell ref="B119:P119"/>
    <mergeCell ref="Q119:U119"/>
    <mergeCell ref="B129:U129"/>
    <mergeCell ref="B130:U130"/>
    <mergeCell ref="B131:U131"/>
    <mergeCell ref="B132:U132"/>
    <mergeCell ref="B133:U133"/>
    <mergeCell ref="B134:U134"/>
    <mergeCell ref="B123:P123"/>
    <mergeCell ref="Q123:U123"/>
    <mergeCell ref="B124:U124"/>
    <mergeCell ref="B125:U125"/>
    <mergeCell ref="A126:U126"/>
    <mergeCell ref="A128:V128"/>
    <mergeCell ref="B143:P143"/>
    <mergeCell ref="Q143:U143"/>
    <mergeCell ref="B144:P144"/>
    <mergeCell ref="Q144:U144"/>
    <mergeCell ref="B145:P145"/>
    <mergeCell ref="Q145:U145"/>
    <mergeCell ref="B135:U135"/>
    <mergeCell ref="A136:U136"/>
    <mergeCell ref="A140:V140"/>
    <mergeCell ref="B141:P141"/>
    <mergeCell ref="Q141:U141"/>
    <mergeCell ref="B142:P142"/>
    <mergeCell ref="Q142:U142"/>
    <mergeCell ref="A149:U149"/>
    <mergeCell ref="A151:V151"/>
    <mergeCell ref="A152:U152"/>
    <mergeCell ref="B153:U153"/>
    <mergeCell ref="B154:U154"/>
    <mergeCell ref="B155:U155"/>
    <mergeCell ref="B146:P146"/>
    <mergeCell ref="Q146:U146"/>
    <mergeCell ref="B147:P147"/>
    <mergeCell ref="Q147:U147"/>
    <mergeCell ref="B148:P148"/>
    <mergeCell ref="Q148:U148"/>
    <mergeCell ref="A169:V169"/>
    <mergeCell ref="R164:S164"/>
    <mergeCell ref="T164:U164"/>
    <mergeCell ref="B165:Q165"/>
    <mergeCell ref="R165:S165"/>
    <mergeCell ref="T165:U165"/>
    <mergeCell ref="B166:U166"/>
    <mergeCell ref="B156:U156"/>
    <mergeCell ref="A157:U157"/>
    <mergeCell ref="B158:U158"/>
    <mergeCell ref="A159:U159"/>
    <mergeCell ref="A162:V162"/>
    <mergeCell ref="A163:V163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70"/>
  <sheetViews>
    <sheetView topLeftCell="A19" workbookViewId="0">
      <selection activeCell="B14" sqref="B14:P14"/>
    </sheetView>
  </sheetViews>
  <sheetFormatPr defaultRowHeight="15.75"/>
  <cols>
    <col min="1" max="1" width="19.28515625" style="1" customWidth="1"/>
    <col min="2" max="3" width="3.28515625" style="1" customWidth="1"/>
    <col min="4" max="4" width="3.5703125" style="1" customWidth="1"/>
    <col min="5" max="5" width="2.85546875" style="1" customWidth="1"/>
    <col min="6" max="6" width="3.28515625" style="1" customWidth="1"/>
    <col min="7" max="7" width="6.85546875" style="1" customWidth="1"/>
    <col min="8" max="8" width="3" style="1" customWidth="1"/>
    <col min="9" max="9" width="2.140625" style="1" customWidth="1"/>
    <col min="10" max="10" width="2.28515625" style="1" customWidth="1"/>
    <col min="11" max="11" width="2.140625" style="1" customWidth="1"/>
    <col min="12" max="12" width="4.7109375" style="1" customWidth="1"/>
    <col min="13" max="13" width="3.140625" style="1" customWidth="1"/>
    <col min="14" max="14" width="2.7109375" style="1" customWidth="1"/>
    <col min="15" max="15" width="9.85546875" style="1" customWidth="1"/>
    <col min="16" max="18" width="9.140625" style="1"/>
    <col min="19" max="21" width="9.140625" style="1" customWidth="1"/>
    <col min="22" max="22" width="18.140625" style="1" customWidth="1"/>
    <col min="23" max="23" width="9.140625" style="1"/>
    <col min="24" max="24" width="11" style="1" customWidth="1"/>
    <col min="25" max="16384" width="9.140625" style="1"/>
  </cols>
  <sheetData>
    <row r="1" spans="1:24">
      <c r="A1" s="245" t="s">
        <v>131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</row>
    <row r="2" spans="1:24">
      <c r="A2" s="245" t="s">
        <v>158</v>
      </c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</row>
    <row r="3" spans="1:24">
      <c r="A3" s="82"/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</row>
    <row r="4" spans="1:24" s="13" customFormat="1">
      <c r="A4" s="56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</row>
    <row r="5" spans="1:24" ht="15.75" customHeight="1">
      <c r="A5" s="217" t="s">
        <v>173</v>
      </c>
      <c r="B5" s="217"/>
      <c r="C5" s="217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217"/>
      <c r="S5" s="217"/>
      <c r="T5" s="217"/>
      <c r="U5" s="217"/>
      <c r="V5" s="217"/>
    </row>
    <row r="6" spans="1:24" ht="15.75" customHeight="1">
      <c r="A6" s="81"/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X6" s="60"/>
    </row>
    <row r="7" spans="1:24">
      <c r="A7" s="248" t="s">
        <v>133</v>
      </c>
      <c r="B7" s="248"/>
      <c r="C7" s="248"/>
      <c r="D7" s="248"/>
      <c r="E7" s="248"/>
      <c r="F7" s="248"/>
      <c r="G7" s="248"/>
      <c r="H7" s="248"/>
      <c r="I7" s="248"/>
      <c r="J7" s="248"/>
      <c r="K7" s="248"/>
      <c r="L7" s="248"/>
      <c r="M7" s="248"/>
      <c r="N7" s="248"/>
      <c r="O7" s="248"/>
      <c r="P7" s="248"/>
      <c r="Q7" s="248"/>
      <c r="R7" s="248"/>
      <c r="S7" s="248"/>
      <c r="T7" s="248"/>
      <c r="U7" s="248"/>
      <c r="V7" s="248"/>
    </row>
    <row r="8" spans="1:24">
      <c r="A8" s="249" t="s">
        <v>130</v>
      </c>
      <c r="B8" s="250"/>
      <c r="C8" s="250"/>
      <c r="D8" s="250"/>
      <c r="E8" s="250"/>
      <c r="F8" s="250"/>
      <c r="G8" s="250"/>
      <c r="H8" s="250"/>
      <c r="I8" s="250"/>
      <c r="J8" s="250"/>
      <c r="K8" s="250"/>
      <c r="L8" s="250"/>
      <c r="M8" s="250"/>
      <c r="N8" s="250"/>
      <c r="O8" s="250"/>
      <c r="P8" s="250"/>
      <c r="Q8" s="250"/>
      <c r="R8" s="250"/>
      <c r="S8" s="250"/>
      <c r="T8" s="250"/>
      <c r="U8" s="250"/>
      <c r="V8" s="251"/>
    </row>
    <row r="9" spans="1:24">
      <c r="A9" s="235" t="s">
        <v>128</v>
      </c>
      <c r="B9" s="236"/>
      <c r="C9" s="236"/>
      <c r="D9" s="236"/>
      <c r="E9" s="236"/>
      <c r="F9" s="236"/>
      <c r="G9" s="236"/>
      <c r="H9" s="236"/>
      <c r="I9" s="236"/>
      <c r="J9" s="236"/>
      <c r="K9" s="236"/>
      <c r="L9" s="236"/>
      <c r="M9" s="236"/>
      <c r="N9" s="236"/>
      <c r="O9" s="237" t="s">
        <v>132</v>
      </c>
      <c r="P9" s="236"/>
      <c r="Q9" s="236"/>
      <c r="R9" s="236"/>
      <c r="S9" s="236"/>
      <c r="T9" s="236"/>
      <c r="U9" s="236"/>
      <c r="V9" s="238"/>
    </row>
    <row r="10" spans="1:24" ht="30" customHeight="1">
      <c r="A10" s="239" t="s">
        <v>129</v>
      </c>
      <c r="B10" s="240"/>
      <c r="C10" s="240"/>
      <c r="D10" s="240"/>
      <c r="E10" s="240"/>
      <c r="F10" s="240"/>
      <c r="G10" s="240"/>
      <c r="H10" s="240"/>
      <c r="I10" s="240"/>
      <c r="J10" s="240"/>
      <c r="K10" s="240"/>
      <c r="L10" s="240"/>
      <c r="M10" s="240"/>
      <c r="N10" s="240"/>
      <c r="O10" s="240"/>
      <c r="P10" s="240"/>
      <c r="Q10" s="240"/>
      <c r="R10" s="240"/>
      <c r="S10" s="240"/>
      <c r="T10" s="240"/>
      <c r="U10" s="240"/>
      <c r="V10" s="241"/>
    </row>
    <row r="12" spans="1:24">
      <c r="A12" s="190" t="s">
        <v>181</v>
      </c>
      <c r="B12" s="190"/>
      <c r="C12" s="190"/>
      <c r="D12" s="190"/>
      <c r="E12" s="190"/>
      <c r="F12" s="190"/>
      <c r="G12" s="190"/>
      <c r="H12" s="190"/>
      <c r="I12" s="190"/>
      <c r="J12" s="190"/>
      <c r="K12" s="190"/>
      <c r="L12" s="190"/>
      <c r="M12" s="190"/>
      <c r="N12" s="190"/>
      <c r="O12" s="190"/>
      <c r="P12" s="190"/>
      <c r="Q12" s="190"/>
      <c r="R12" s="190"/>
      <c r="S12" s="190"/>
      <c r="T12" s="190"/>
      <c r="U12" s="190"/>
      <c r="V12" s="190"/>
    </row>
    <row r="13" spans="1:24">
      <c r="A13" s="82"/>
      <c r="B13" s="82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</row>
    <row r="14" spans="1:24" ht="15.75" customHeight="1">
      <c r="A14" s="20" t="s">
        <v>0</v>
      </c>
      <c r="B14" s="146" t="s">
        <v>1</v>
      </c>
      <c r="C14" s="147"/>
      <c r="D14" s="147"/>
      <c r="E14" s="147"/>
      <c r="F14" s="147"/>
      <c r="G14" s="147"/>
      <c r="H14" s="147"/>
      <c r="I14" s="147"/>
      <c r="J14" s="147"/>
      <c r="K14" s="147"/>
      <c r="L14" s="147"/>
      <c r="M14" s="147"/>
      <c r="N14" s="147"/>
      <c r="O14" s="147"/>
      <c r="P14" s="148"/>
      <c r="Q14" s="242"/>
      <c r="R14" s="243"/>
      <c r="S14" s="243"/>
      <c r="T14" s="243"/>
      <c r="U14" s="243"/>
      <c r="V14" s="244"/>
    </row>
    <row r="15" spans="1:24" ht="15.75" customHeight="1">
      <c r="A15" s="20" t="s">
        <v>2</v>
      </c>
      <c r="B15" s="146" t="s">
        <v>3</v>
      </c>
      <c r="C15" s="147"/>
      <c r="D15" s="147"/>
      <c r="E15" s="147"/>
      <c r="F15" s="147"/>
      <c r="G15" s="147"/>
      <c r="H15" s="147"/>
      <c r="I15" s="147"/>
      <c r="J15" s="147"/>
      <c r="K15" s="147"/>
      <c r="L15" s="147"/>
      <c r="M15" s="147"/>
      <c r="N15" s="147"/>
      <c r="O15" s="147"/>
      <c r="P15" s="148"/>
      <c r="Q15" s="234"/>
      <c r="R15" s="228"/>
      <c r="S15" s="228"/>
      <c r="T15" s="228"/>
      <c r="U15" s="228"/>
      <c r="V15" s="229"/>
    </row>
    <row r="16" spans="1:24" ht="15.75" customHeight="1">
      <c r="A16" s="20" t="s">
        <v>140</v>
      </c>
      <c r="B16" s="146" t="s">
        <v>5</v>
      </c>
      <c r="C16" s="147"/>
      <c r="D16" s="147"/>
      <c r="E16" s="147"/>
      <c r="F16" s="147"/>
      <c r="G16" s="147"/>
      <c r="H16" s="147"/>
      <c r="I16" s="147"/>
      <c r="J16" s="147"/>
      <c r="K16" s="147"/>
      <c r="L16" s="147"/>
      <c r="M16" s="147"/>
      <c r="N16" s="147"/>
      <c r="O16" s="147"/>
      <c r="P16" s="148"/>
      <c r="Q16" s="234" t="s">
        <v>111</v>
      </c>
      <c r="R16" s="228"/>
      <c r="S16" s="228"/>
      <c r="T16" s="228"/>
      <c r="U16" s="228"/>
      <c r="V16" s="229"/>
    </row>
    <row r="17" spans="1:24" ht="15.75" customHeight="1">
      <c r="A17" s="20" t="s">
        <v>61</v>
      </c>
      <c r="B17" s="146" t="s">
        <v>112</v>
      </c>
      <c r="C17" s="147"/>
      <c r="D17" s="147"/>
      <c r="E17" s="147"/>
      <c r="F17" s="147"/>
      <c r="G17" s="147"/>
      <c r="H17" s="147"/>
      <c r="I17" s="147"/>
      <c r="J17" s="147"/>
      <c r="K17" s="147"/>
      <c r="L17" s="147"/>
      <c r="M17" s="147"/>
      <c r="N17" s="147"/>
      <c r="O17" s="147"/>
      <c r="P17" s="148"/>
      <c r="Q17" s="234" t="s">
        <v>153</v>
      </c>
      <c r="R17" s="228"/>
      <c r="S17" s="228"/>
      <c r="T17" s="228"/>
      <c r="U17" s="228"/>
      <c r="V17" s="229"/>
    </row>
    <row r="18" spans="1:24" ht="15.75" customHeight="1">
      <c r="A18" s="20" t="s">
        <v>62</v>
      </c>
      <c r="B18" s="146" t="s">
        <v>113</v>
      </c>
      <c r="C18" s="147"/>
      <c r="D18" s="147"/>
      <c r="E18" s="147"/>
      <c r="F18" s="147"/>
      <c r="G18" s="147"/>
      <c r="H18" s="147"/>
      <c r="I18" s="147"/>
      <c r="J18" s="147"/>
      <c r="K18" s="147"/>
      <c r="L18" s="147"/>
      <c r="M18" s="147"/>
      <c r="N18" s="147"/>
      <c r="O18" s="147"/>
      <c r="P18" s="148"/>
      <c r="Q18" s="227">
        <v>45286</v>
      </c>
      <c r="R18" s="228"/>
      <c r="S18" s="228"/>
      <c r="T18" s="228"/>
      <c r="U18" s="228"/>
      <c r="V18" s="229"/>
    </row>
    <row r="19" spans="1:24" ht="15.75" customHeight="1">
      <c r="A19" s="20" t="s">
        <v>79</v>
      </c>
      <c r="B19" s="146" t="s">
        <v>114</v>
      </c>
      <c r="C19" s="147"/>
      <c r="D19" s="147"/>
      <c r="E19" s="147"/>
      <c r="F19" s="147"/>
      <c r="G19" s="147"/>
      <c r="H19" s="147"/>
      <c r="I19" s="147"/>
      <c r="J19" s="147"/>
      <c r="K19" s="147"/>
      <c r="L19" s="147"/>
      <c r="M19" s="147"/>
      <c r="N19" s="147"/>
      <c r="O19" s="147"/>
      <c r="P19" s="148"/>
      <c r="Q19" s="234" t="s">
        <v>154</v>
      </c>
      <c r="R19" s="228"/>
      <c r="S19" s="228"/>
      <c r="T19" s="228"/>
      <c r="U19" s="228"/>
      <c r="V19" s="229"/>
    </row>
    <row r="20" spans="1:24" ht="15.75" customHeight="1">
      <c r="A20" s="20" t="s">
        <v>80</v>
      </c>
      <c r="B20" s="146" t="s">
        <v>115</v>
      </c>
      <c r="C20" s="147"/>
      <c r="D20" s="147"/>
      <c r="E20" s="147"/>
      <c r="F20" s="147"/>
      <c r="G20" s="147"/>
      <c r="H20" s="147"/>
      <c r="I20" s="147"/>
      <c r="J20" s="147"/>
      <c r="K20" s="147"/>
      <c r="L20" s="147"/>
      <c r="M20" s="147"/>
      <c r="N20" s="147"/>
      <c r="O20" s="147"/>
      <c r="P20" s="148"/>
      <c r="Q20" s="234" t="s">
        <v>155</v>
      </c>
      <c r="R20" s="228"/>
      <c r="S20" s="228"/>
      <c r="T20" s="228"/>
      <c r="U20" s="228"/>
      <c r="V20" s="229"/>
    </row>
    <row r="21" spans="1:24" ht="15.75" customHeight="1">
      <c r="A21" s="20" t="s">
        <v>121</v>
      </c>
      <c r="B21" s="146" t="s">
        <v>116</v>
      </c>
      <c r="C21" s="147"/>
      <c r="D21" s="147"/>
      <c r="E21" s="147"/>
      <c r="F21" s="147"/>
      <c r="G21" s="147"/>
      <c r="H21" s="147"/>
      <c r="I21" s="147"/>
      <c r="J21" s="147"/>
      <c r="K21" s="147"/>
      <c r="L21" s="147"/>
      <c r="M21" s="147"/>
      <c r="N21" s="147"/>
      <c r="O21" s="147"/>
      <c r="P21" s="148"/>
      <c r="Q21" s="227">
        <v>45281</v>
      </c>
      <c r="R21" s="228"/>
      <c r="S21" s="228"/>
      <c r="T21" s="228"/>
      <c r="U21" s="228"/>
      <c r="V21" s="229"/>
    </row>
    <row r="22" spans="1:24" ht="15.75" customHeight="1">
      <c r="A22" s="20" t="s">
        <v>6</v>
      </c>
      <c r="B22" s="146" t="s">
        <v>7</v>
      </c>
      <c r="C22" s="147"/>
      <c r="D22" s="147"/>
      <c r="E22" s="147"/>
      <c r="F22" s="147"/>
      <c r="G22" s="147"/>
      <c r="H22" s="147"/>
      <c r="I22" s="147"/>
      <c r="J22" s="147"/>
      <c r="K22" s="147"/>
      <c r="L22" s="147"/>
      <c r="M22" s="147"/>
      <c r="N22" s="147"/>
      <c r="O22" s="147"/>
      <c r="P22" s="148"/>
      <c r="Q22" s="230">
        <v>12</v>
      </c>
      <c r="R22" s="231"/>
      <c r="S22" s="231"/>
      <c r="T22" s="231"/>
      <c r="U22" s="231"/>
      <c r="V22" s="232"/>
    </row>
    <row r="23" spans="1:24">
      <c r="A23" s="233" t="s">
        <v>157</v>
      </c>
      <c r="B23" s="233"/>
      <c r="C23" s="233"/>
      <c r="D23" s="233"/>
      <c r="E23" s="233"/>
      <c r="F23" s="233"/>
      <c r="G23" s="233"/>
      <c r="H23" s="233"/>
      <c r="I23" s="233"/>
      <c r="J23" s="233"/>
      <c r="K23" s="233"/>
      <c r="L23" s="233"/>
      <c r="M23" s="233"/>
      <c r="N23" s="233"/>
      <c r="O23" s="233"/>
      <c r="P23" s="233"/>
      <c r="Q23" s="233"/>
      <c r="R23" s="233"/>
      <c r="S23" s="233"/>
      <c r="T23" s="233"/>
      <c r="U23" s="233"/>
      <c r="V23" s="233"/>
    </row>
    <row r="24" spans="1:24">
      <c r="A24" s="233" t="s">
        <v>141</v>
      </c>
      <c r="B24" s="233"/>
      <c r="C24" s="233"/>
      <c r="D24" s="233"/>
      <c r="E24" s="233"/>
      <c r="F24" s="233"/>
      <c r="G24" s="233"/>
      <c r="H24" s="233"/>
      <c r="I24" s="233"/>
      <c r="J24" s="233"/>
      <c r="K24" s="233"/>
      <c r="L24" s="233"/>
      <c r="M24" s="233"/>
      <c r="N24" s="233"/>
      <c r="O24" s="233"/>
      <c r="P24" s="233"/>
      <c r="Q24" s="233"/>
      <c r="R24" s="233"/>
      <c r="S24" s="233"/>
      <c r="T24" s="233"/>
      <c r="U24" s="233"/>
      <c r="V24" s="233"/>
      <c r="X24" s="58"/>
    </row>
    <row r="25" spans="1:24">
      <c r="A25" s="59"/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X25" s="58"/>
    </row>
    <row r="26" spans="1:24">
      <c r="A26" s="217" t="s">
        <v>8</v>
      </c>
      <c r="B26" s="217"/>
      <c r="C26" s="217"/>
      <c r="D26" s="217"/>
      <c r="E26" s="217"/>
      <c r="F26" s="217"/>
      <c r="G26" s="217"/>
      <c r="H26" s="217"/>
      <c r="I26" s="217"/>
      <c r="J26" s="217"/>
      <c r="K26" s="217"/>
      <c r="L26" s="217"/>
      <c r="M26" s="217"/>
      <c r="N26" s="217"/>
      <c r="O26" s="217"/>
      <c r="P26" s="217"/>
      <c r="Q26" s="217"/>
      <c r="R26" s="217"/>
      <c r="S26" s="217"/>
      <c r="T26" s="217"/>
      <c r="U26" s="217"/>
      <c r="V26" s="217"/>
    </row>
    <row r="27" spans="1:24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</row>
    <row r="28" spans="1:24">
      <c r="A28" s="107" t="s">
        <v>9</v>
      </c>
      <c r="B28" s="108"/>
      <c r="C28" s="108"/>
      <c r="D28" s="108"/>
      <c r="E28" s="108"/>
      <c r="F28" s="109"/>
      <c r="G28" s="107" t="s">
        <v>10</v>
      </c>
      <c r="H28" s="108"/>
      <c r="I28" s="108"/>
      <c r="J28" s="108"/>
      <c r="K28" s="108"/>
      <c r="L28" s="109"/>
      <c r="M28" s="107" t="s">
        <v>11</v>
      </c>
      <c r="N28" s="108"/>
      <c r="O28" s="108"/>
      <c r="P28" s="108"/>
      <c r="Q28" s="108"/>
      <c r="R28" s="108"/>
      <c r="S28" s="108"/>
      <c r="T28" s="108"/>
      <c r="U28" s="108"/>
      <c r="V28" s="109"/>
    </row>
    <row r="29" spans="1:24" s="17" customFormat="1" ht="42" customHeight="1">
      <c r="A29" s="221" t="s">
        <v>134</v>
      </c>
      <c r="B29" s="222"/>
      <c r="C29" s="222"/>
      <c r="D29" s="222"/>
      <c r="E29" s="222"/>
      <c r="F29" s="223"/>
      <c r="G29" s="224" t="s">
        <v>110</v>
      </c>
      <c r="H29" s="225"/>
      <c r="I29" s="225"/>
      <c r="J29" s="225"/>
      <c r="K29" s="225"/>
      <c r="L29" s="226"/>
      <c r="M29" s="224">
        <v>3</v>
      </c>
      <c r="N29" s="225"/>
      <c r="O29" s="225"/>
      <c r="P29" s="225"/>
      <c r="Q29" s="225"/>
      <c r="R29" s="225"/>
      <c r="S29" s="225"/>
      <c r="T29" s="225"/>
      <c r="U29" s="225"/>
      <c r="V29" s="226"/>
    </row>
    <row r="30" spans="1:24">
      <c r="A30" s="1" t="s">
        <v>164</v>
      </c>
    </row>
    <row r="32" spans="1:24">
      <c r="A32" s="190" t="s">
        <v>12</v>
      </c>
      <c r="B32" s="190"/>
      <c r="C32" s="190"/>
      <c r="D32" s="190"/>
      <c r="E32" s="190"/>
      <c r="F32" s="190"/>
      <c r="G32" s="190"/>
      <c r="H32" s="190"/>
      <c r="I32" s="190"/>
      <c r="J32" s="190"/>
      <c r="K32" s="190"/>
      <c r="L32" s="190"/>
      <c r="M32" s="190"/>
      <c r="N32" s="190"/>
      <c r="O32" s="190"/>
      <c r="P32" s="190"/>
      <c r="Q32" s="190"/>
      <c r="R32" s="190"/>
      <c r="S32" s="190"/>
      <c r="T32" s="190"/>
      <c r="U32" s="190"/>
      <c r="V32" s="190"/>
    </row>
    <row r="33" spans="1:24">
      <c r="A33" s="190" t="s">
        <v>13</v>
      </c>
      <c r="B33" s="190"/>
      <c r="C33" s="190"/>
      <c r="D33" s="190"/>
      <c r="E33" s="190"/>
      <c r="F33" s="190"/>
      <c r="G33" s="190"/>
      <c r="H33" s="190"/>
      <c r="I33" s="190"/>
      <c r="J33" s="190"/>
      <c r="K33" s="190"/>
      <c r="L33" s="190"/>
      <c r="M33" s="190"/>
      <c r="N33" s="190"/>
      <c r="O33" s="190"/>
      <c r="P33" s="190"/>
      <c r="Q33" s="190"/>
      <c r="R33" s="190"/>
      <c r="S33" s="190"/>
      <c r="T33" s="190"/>
      <c r="U33" s="190"/>
      <c r="V33" s="190"/>
    </row>
    <row r="35" spans="1:24">
      <c r="A35" s="149" t="s">
        <v>14</v>
      </c>
      <c r="B35" s="150"/>
      <c r="C35" s="150"/>
      <c r="D35" s="150"/>
      <c r="E35" s="150"/>
      <c r="F35" s="150"/>
      <c r="G35" s="150"/>
      <c r="H35" s="150"/>
      <c r="I35" s="150"/>
      <c r="J35" s="150"/>
      <c r="K35" s="150"/>
      <c r="L35" s="150"/>
      <c r="M35" s="150"/>
      <c r="N35" s="150"/>
      <c r="O35" s="150"/>
      <c r="P35" s="150"/>
      <c r="Q35" s="150"/>
      <c r="R35" s="150"/>
      <c r="S35" s="150"/>
      <c r="T35" s="150"/>
      <c r="U35" s="150"/>
      <c r="V35" s="151"/>
    </row>
    <row r="36" spans="1:24">
      <c r="A36" s="20">
        <v>1</v>
      </c>
      <c r="B36" s="118" t="s">
        <v>15</v>
      </c>
      <c r="C36" s="119"/>
      <c r="D36" s="119"/>
      <c r="E36" s="119"/>
      <c r="F36" s="119"/>
      <c r="G36" s="119"/>
      <c r="H36" s="119"/>
      <c r="I36" s="119"/>
      <c r="J36" s="119"/>
      <c r="K36" s="119"/>
      <c r="L36" s="119"/>
      <c r="M36" s="119"/>
      <c r="N36" s="119"/>
      <c r="O36" s="119"/>
      <c r="P36" s="120"/>
      <c r="Q36" s="218" t="str">
        <f>A5</f>
        <v>AUXILIAR ADMINISTRATIVO (CBO 4110)</v>
      </c>
      <c r="R36" s="219"/>
      <c r="S36" s="219"/>
      <c r="T36" s="219"/>
      <c r="U36" s="219"/>
      <c r="V36" s="220"/>
    </row>
    <row r="37" spans="1:24">
      <c r="A37" s="20">
        <v>2</v>
      </c>
      <c r="B37" s="118" t="s">
        <v>118</v>
      </c>
      <c r="C37" s="119"/>
      <c r="D37" s="119"/>
      <c r="E37" s="119"/>
      <c r="F37" s="119"/>
      <c r="G37" s="119"/>
      <c r="H37" s="119"/>
      <c r="I37" s="119"/>
      <c r="J37" s="119"/>
      <c r="K37" s="119"/>
      <c r="L37" s="119"/>
      <c r="M37" s="119"/>
      <c r="N37" s="119"/>
      <c r="O37" s="119"/>
      <c r="P37" s="120"/>
      <c r="Q37" s="209">
        <v>1412</v>
      </c>
      <c r="R37" s="210"/>
      <c r="S37" s="210"/>
      <c r="T37" s="210"/>
      <c r="U37" s="210"/>
      <c r="V37" s="211"/>
    </row>
    <row r="38" spans="1:24">
      <c r="A38" s="20">
        <v>3</v>
      </c>
      <c r="B38" s="118" t="s">
        <v>124</v>
      </c>
      <c r="C38" s="119"/>
      <c r="D38" s="119"/>
      <c r="E38" s="119"/>
      <c r="F38" s="119"/>
      <c r="G38" s="119"/>
      <c r="H38" s="119"/>
      <c r="I38" s="119"/>
      <c r="J38" s="119"/>
      <c r="K38" s="119"/>
      <c r="L38" s="119"/>
      <c r="M38" s="119"/>
      <c r="N38" s="119"/>
      <c r="O38" s="119"/>
      <c r="P38" s="120"/>
      <c r="Q38" s="209">
        <v>2013.31</v>
      </c>
      <c r="R38" s="210"/>
      <c r="S38" s="210"/>
      <c r="T38" s="210"/>
      <c r="U38" s="210"/>
      <c r="V38" s="211"/>
      <c r="X38" s="1" t="s">
        <v>109</v>
      </c>
    </row>
    <row r="39" spans="1:24">
      <c r="A39" s="20" t="s">
        <v>122</v>
      </c>
      <c r="B39" s="118" t="s">
        <v>146</v>
      </c>
      <c r="C39" s="119"/>
      <c r="D39" s="119"/>
      <c r="E39" s="119"/>
      <c r="F39" s="119"/>
      <c r="G39" s="119"/>
      <c r="H39" s="119"/>
      <c r="I39" s="119"/>
      <c r="J39" s="119"/>
      <c r="K39" s="119"/>
      <c r="L39" s="119"/>
      <c r="M39" s="119"/>
      <c r="N39" s="119"/>
      <c r="O39" s="119"/>
      <c r="P39" s="120"/>
      <c r="Q39" s="209">
        <v>44</v>
      </c>
      <c r="R39" s="210"/>
      <c r="S39" s="210"/>
      <c r="T39" s="210"/>
      <c r="U39" s="210"/>
      <c r="V39" s="211"/>
    </row>
    <row r="40" spans="1:24">
      <c r="A40" s="20" t="s">
        <v>123</v>
      </c>
      <c r="B40" s="118" t="s">
        <v>147</v>
      </c>
      <c r="C40" s="119"/>
      <c r="D40" s="119"/>
      <c r="E40" s="119"/>
      <c r="F40" s="119"/>
      <c r="G40" s="119"/>
      <c r="H40" s="119"/>
      <c r="I40" s="119"/>
      <c r="J40" s="119"/>
      <c r="K40" s="119"/>
      <c r="L40" s="119"/>
      <c r="M40" s="119"/>
      <c r="N40" s="119"/>
      <c r="O40" s="119"/>
      <c r="P40" s="120"/>
      <c r="Q40" s="209">
        <v>220</v>
      </c>
      <c r="R40" s="210"/>
      <c r="S40" s="210"/>
      <c r="T40" s="210"/>
      <c r="U40" s="210"/>
      <c r="V40" s="211"/>
    </row>
    <row r="41" spans="1:24">
      <c r="A41" s="20">
        <v>4</v>
      </c>
      <c r="B41" s="118" t="s">
        <v>16</v>
      </c>
      <c r="C41" s="119"/>
      <c r="D41" s="119"/>
      <c r="E41" s="119"/>
      <c r="F41" s="119"/>
      <c r="G41" s="119"/>
      <c r="H41" s="119"/>
      <c r="I41" s="119"/>
      <c r="J41" s="119"/>
      <c r="K41" s="119"/>
      <c r="L41" s="119"/>
      <c r="M41" s="119"/>
      <c r="N41" s="119"/>
      <c r="O41" s="119"/>
      <c r="P41" s="120"/>
      <c r="Q41" s="252" t="s">
        <v>172</v>
      </c>
      <c r="R41" s="253"/>
      <c r="S41" s="253"/>
      <c r="T41" s="253"/>
      <c r="U41" s="253"/>
      <c r="V41" s="254"/>
    </row>
    <row r="42" spans="1:24">
      <c r="A42" s="20">
        <v>5</v>
      </c>
      <c r="B42" s="118" t="s">
        <v>17</v>
      </c>
      <c r="C42" s="119"/>
      <c r="D42" s="119"/>
      <c r="E42" s="119"/>
      <c r="F42" s="119"/>
      <c r="G42" s="119"/>
      <c r="H42" s="119"/>
      <c r="I42" s="119"/>
      <c r="J42" s="119"/>
      <c r="K42" s="119"/>
      <c r="L42" s="119"/>
      <c r="M42" s="119"/>
      <c r="N42" s="119"/>
      <c r="O42" s="119"/>
      <c r="P42" s="120"/>
      <c r="Q42" s="212" t="s">
        <v>117</v>
      </c>
      <c r="R42" s="213"/>
      <c r="S42" s="213"/>
      <c r="T42" s="213"/>
      <c r="U42" s="213"/>
      <c r="V42" s="214"/>
    </row>
    <row r="43" spans="1:24" ht="15.75" customHeight="1">
      <c r="A43" s="2"/>
      <c r="B43" s="215" t="s">
        <v>148</v>
      </c>
      <c r="C43" s="216"/>
      <c r="D43" s="216"/>
      <c r="E43" s="216"/>
      <c r="F43" s="216"/>
      <c r="G43" s="216"/>
      <c r="H43" s="216"/>
      <c r="I43" s="216"/>
      <c r="J43" s="216"/>
      <c r="K43" s="216"/>
      <c r="L43" s="216"/>
      <c r="M43" s="216"/>
      <c r="N43" s="216"/>
      <c r="O43" s="216"/>
      <c r="P43" s="216"/>
      <c r="Q43" s="216"/>
      <c r="R43" s="216"/>
      <c r="S43" s="216"/>
      <c r="T43" s="216"/>
      <c r="U43" s="216"/>
      <c r="V43" s="216"/>
    </row>
    <row r="45" spans="1:24">
      <c r="A45" s="217" t="s">
        <v>18</v>
      </c>
      <c r="B45" s="217"/>
      <c r="C45" s="217"/>
      <c r="D45" s="217"/>
      <c r="E45" s="217"/>
      <c r="F45" s="217"/>
      <c r="G45" s="217"/>
      <c r="H45" s="217"/>
      <c r="I45" s="217"/>
      <c r="J45" s="217"/>
      <c r="K45" s="217"/>
      <c r="L45" s="217"/>
      <c r="M45" s="217"/>
      <c r="N45" s="217"/>
      <c r="O45" s="217"/>
      <c r="P45" s="217"/>
      <c r="Q45" s="217"/>
      <c r="R45" s="217"/>
      <c r="S45" s="217"/>
      <c r="T45" s="217"/>
      <c r="U45" s="217"/>
      <c r="V45" s="217"/>
    </row>
    <row r="46" spans="1:24">
      <c r="A46" s="84"/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</row>
    <row r="47" spans="1:24">
      <c r="A47" s="77">
        <v>1</v>
      </c>
      <c r="B47" s="107" t="s">
        <v>19</v>
      </c>
      <c r="C47" s="108"/>
      <c r="D47" s="108"/>
      <c r="E47" s="108"/>
      <c r="F47" s="108"/>
      <c r="G47" s="108"/>
      <c r="H47" s="108"/>
      <c r="I47" s="108"/>
      <c r="J47" s="108"/>
      <c r="K47" s="108"/>
      <c r="L47" s="108"/>
      <c r="M47" s="108"/>
      <c r="N47" s="108"/>
      <c r="O47" s="108"/>
      <c r="P47" s="109"/>
      <c r="Q47" s="149" t="s">
        <v>20</v>
      </c>
      <c r="R47" s="178"/>
      <c r="S47" s="178"/>
      <c r="T47" s="178"/>
      <c r="U47" s="179"/>
      <c r="V47" s="77" t="s">
        <v>21</v>
      </c>
    </row>
    <row r="48" spans="1:24" ht="15.75" customHeight="1">
      <c r="A48" s="20" t="s">
        <v>0</v>
      </c>
      <c r="B48" s="146" t="s">
        <v>177</v>
      </c>
      <c r="C48" s="147"/>
      <c r="D48" s="147"/>
      <c r="E48" s="147"/>
      <c r="F48" s="147"/>
      <c r="G48" s="147"/>
      <c r="H48" s="147"/>
      <c r="I48" s="147"/>
      <c r="J48" s="147"/>
      <c r="K48" s="147"/>
      <c r="L48" s="147"/>
      <c r="M48" s="147"/>
      <c r="N48" s="147"/>
      <c r="O48" s="147"/>
      <c r="P48" s="148"/>
      <c r="Q48" s="205"/>
      <c r="R48" s="174"/>
      <c r="S48" s="174"/>
      <c r="T48" s="174"/>
      <c r="U48" s="176"/>
      <c r="V48" s="34">
        <f>Q38/44*40</f>
        <v>1830.2818181818182</v>
      </c>
    </row>
    <row r="49" spans="1:22">
      <c r="A49" s="15" t="s">
        <v>2</v>
      </c>
      <c r="B49" s="194" t="s">
        <v>135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206">
        <v>0</v>
      </c>
      <c r="R49" s="207"/>
      <c r="S49" s="207"/>
      <c r="T49" s="207"/>
      <c r="U49" s="208"/>
      <c r="V49" s="34">
        <f>Q37*Q49</f>
        <v>0</v>
      </c>
    </row>
    <row r="50" spans="1:22">
      <c r="A50" s="15" t="s">
        <v>4</v>
      </c>
      <c r="B50" s="194" t="s">
        <v>152</v>
      </c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6">
        <v>0</v>
      </c>
      <c r="R50" s="197"/>
      <c r="S50" s="197"/>
      <c r="T50" s="197"/>
      <c r="U50" s="198"/>
      <c r="V50" s="62">
        <f>(V48/220*180)*Q50%</f>
        <v>0</v>
      </c>
    </row>
    <row r="51" spans="1:22">
      <c r="A51" s="28"/>
      <c r="B51" s="113" t="s">
        <v>27</v>
      </c>
      <c r="C51" s="199"/>
      <c r="D51" s="199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30">
        <f>V48+V50</f>
        <v>1830.2818181818182</v>
      </c>
    </row>
    <row r="52" spans="1:22">
      <c r="A52" s="15"/>
      <c r="B52" s="147"/>
      <c r="C52" s="147"/>
      <c r="D52" s="147"/>
      <c r="E52" s="147"/>
      <c r="F52" s="147"/>
      <c r="G52" s="147"/>
      <c r="H52" s="147"/>
      <c r="I52" s="147"/>
      <c r="J52" s="147"/>
      <c r="K52" s="147"/>
      <c r="L52" s="147"/>
      <c r="M52" s="147"/>
      <c r="N52" s="147"/>
      <c r="O52" s="147"/>
      <c r="P52" s="148"/>
      <c r="Q52" s="200"/>
      <c r="R52" s="201"/>
      <c r="S52" s="201"/>
      <c r="T52" s="201"/>
      <c r="U52" s="202"/>
      <c r="V52" s="16"/>
    </row>
    <row r="53" spans="1:22">
      <c r="A53" s="29"/>
      <c r="B53" s="203" t="s">
        <v>91</v>
      </c>
      <c r="C53" s="204"/>
      <c r="D53" s="204"/>
      <c r="E53" s="204"/>
      <c r="F53" s="204"/>
      <c r="G53" s="204"/>
      <c r="H53" s="204"/>
      <c r="I53" s="204"/>
      <c r="J53" s="204"/>
      <c r="K53" s="204"/>
      <c r="L53" s="204"/>
      <c r="M53" s="204"/>
      <c r="N53" s="204"/>
      <c r="O53" s="204"/>
      <c r="P53" s="204"/>
      <c r="Q53" s="204"/>
      <c r="R53" s="204"/>
      <c r="S53" s="204"/>
      <c r="T53" s="204"/>
      <c r="U53" s="204"/>
      <c r="V53" s="30">
        <f>V51+V52</f>
        <v>1830.2818181818182</v>
      </c>
    </row>
    <row r="54" spans="1:22">
      <c r="A54" s="21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3"/>
    </row>
    <row r="55" spans="1:22"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6"/>
    </row>
    <row r="56" spans="1:22">
      <c r="A56" s="190" t="s">
        <v>28</v>
      </c>
      <c r="B56" s="190"/>
      <c r="C56" s="190"/>
      <c r="D56" s="190"/>
      <c r="E56" s="190"/>
      <c r="F56" s="190"/>
      <c r="G56" s="190"/>
      <c r="H56" s="190"/>
      <c r="I56" s="190"/>
      <c r="J56" s="190"/>
      <c r="K56" s="190"/>
      <c r="L56" s="190"/>
      <c r="M56" s="190"/>
      <c r="N56" s="190"/>
      <c r="O56" s="190"/>
      <c r="P56" s="190"/>
      <c r="Q56" s="190"/>
      <c r="R56" s="190"/>
      <c r="S56" s="190"/>
      <c r="T56" s="190"/>
      <c r="U56" s="190"/>
      <c r="V56" s="190"/>
    </row>
    <row r="58" spans="1:22">
      <c r="A58" s="77">
        <v>2</v>
      </c>
      <c r="B58" s="107" t="s">
        <v>29</v>
      </c>
      <c r="C58" s="108"/>
      <c r="D58" s="108"/>
      <c r="E58" s="108"/>
      <c r="F58" s="108"/>
      <c r="G58" s="108"/>
      <c r="H58" s="108"/>
      <c r="I58" s="108"/>
      <c r="J58" s="108"/>
      <c r="K58" s="108"/>
      <c r="L58" s="108"/>
      <c r="M58" s="108"/>
      <c r="N58" s="108"/>
      <c r="O58" s="108"/>
      <c r="P58" s="108"/>
      <c r="Q58" s="108"/>
      <c r="R58" s="108"/>
      <c r="S58" s="108"/>
      <c r="T58" s="108"/>
      <c r="U58" s="109"/>
      <c r="V58" s="77" t="s">
        <v>21</v>
      </c>
    </row>
    <row r="59" spans="1:22" s="10" customFormat="1">
      <c r="A59" s="12" t="s">
        <v>109</v>
      </c>
      <c r="B59" s="118" t="s">
        <v>109</v>
      </c>
      <c r="C59" s="152"/>
      <c r="D59" s="152"/>
      <c r="E59" s="152"/>
      <c r="F59" s="152"/>
      <c r="G59" s="152"/>
      <c r="H59" s="152"/>
      <c r="I59" s="152"/>
      <c r="J59" s="152"/>
      <c r="K59" s="152"/>
      <c r="L59" s="152"/>
      <c r="M59" s="152"/>
      <c r="N59" s="152"/>
      <c r="O59" s="152"/>
      <c r="P59" s="40" t="s">
        <v>109</v>
      </c>
      <c r="Q59" s="41" t="s">
        <v>109</v>
      </c>
      <c r="R59" s="40" t="s">
        <v>109</v>
      </c>
      <c r="S59" s="41" t="s">
        <v>109</v>
      </c>
      <c r="T59" s="79"/>
      <c r="U59" s="80"/>
      <c r="V59" s="42" t="s">
        <v>109</v>
      </c>
    </row>
    <row r="60" spans="1:22" s="10" customFormat="1">
      <c r="A60" s="12" t="s">
        <v>109</v>
      </c>
      <c r="B60" s="118" t="s">
        <v>109</v>
      </c>
      <c r="C60" s="152"/>
      <c r="D60" s="152"/>
      <c r="E60" s="152"/>
      <c r="F60" s="152"/>
      <c r="G60" s="152"/>
      <c r="H60" s="152"/>
      <c r="I60" s="152"/>
      <c r="J60" s="152"/>
      <c r="K60" s="152"/>
      <c r="L60" s="152"/>
      <c r="M60" s="152"/>
      <c r="N60" s="152"/>
      <c r="O60" s="152"/>
      <c r="P60" s="152"/>
      <c r="Q60" s="152"/>
      <c r="R60" s="152"/>
      <c r="S60" s="152"/>
      <c r="T60" s="152"/>
      <c r="U60" s="172"/>
      <c r="V60" s="43" t="s">
        <v>109</v>
      </c>
    </row>
    <row r="61" spans="1:22" ht="15.75" customHeight="1">
      <c r="A61" s="12" t="s">
        <v>0</v>
      </c>
      <c r="B61" s="118" t="s">
        <v>180</v>
      </c>
      <c r="C61" s="152"/>
      <c r="D61" s="152"/>
      <c r="E61" s="152"/>
      <c r="F61" s="152"/>
      <c r="G61" s="152"/>
      <c r="H61" s="152"/>
      <c r="I61" s="152"/>
      <c r="J61" s="152"/>
      <c r="K61" s="152"/>
      <c r="L61" s="152"/>
      <c r="M61" s="152"/>
      <c r="N61" s="152"/>
      <c r="O61" s="152"/>
      <c r="P61" s="40" t="s">
        <v>178</v>
      </c>
      <c r="Q61" s="41">
        <v>22</v>
      </c>
      <c r="R61" s="40" t="s">
        <v>179</v>
      </c>
      <c r="S61" s="41">
        <v>19.18</v>
      </c>
      <c r="T61" s="100"/>
      <c r="U61" s="101"/>
      <c r="V61" s="44">
        <f>Q61*S61</f>
        <v>421.96</v>
      </c>
    </row>
    <row r="62" spans="1:22" s="3" customFormat="1">
      <c r="A62" s="19" t="s">
        <v>109</v>
      </c>
      <c r="B62" s="118" t="s">
        <v>109</v>
      </c>
      <c r="C62" s="152"/>
      <c r="D62" s="152"/>
      <c r="E62" s="152"/>
      <c r="F62" s="152"/>
      <c r="G62" s="152"/>
      <c r="H62" s="152"/>
      <c r="I62" s="152"/>
      <c r="J62" s="152"/>
      <c r="K62" s="152"/>
      <c r="L62" s="152"/>
      <c r="M62" s="152"/>
      <c r="N62" s="152"/>
      <c r="O62" s="152"/>
      <c r="P62" s="40" t="s">
        <v>109</v>
      </c>
      <c r="Q62" s="41" t="s">
        <v>109</v>
      </c>
      <c r="R62" s="40" t="s">
        <v>109</v>
      </c>
      <c r="S62" s="41" t="s">
        <v>109</v>
      </c>
      <c r="T62" s="79"/>
      <c r="U62" s="80"/>
      <c r="V62" s="35" t="s">
        <v>109</v>
      </c>
    </row>
    <row r="63" spans="1:22">
      <c r="A63" s="12" t="s">
        <v>109</v>
      </c>
      <c r="B63" s="118" t="s">
        <v>109</v>
      </c>
      <c r="C63" s="119"/>
      <c r="D63" s="119"/>
      <c r="E63" s="119"/>
      <c r="F63" s="119"/>
      <c r="G63" s="119"/>
      <c r="H63" s="119"/>
      <c r="I63" s="119"/>
      <c r="J63" s="119"/>
      <c r="K63" s="119"/>
      <c r="L63" s="119"/>
      <c r="M63" s="119"/>
      <c r="N63" s="119"/>
      <c r="O63" s="119"/>
      <c r="P63" s="119"/>
      <c r="Q63" s="119"/>
      <c r="R63" s="119"/>
      <c r="S63" s="119"/>
      <c r="T63" s="119"/>
      <c r="U63" s="120"/>
      <c r="V63" s="45" t="s">
        <v>109</v>
      </c>
    </row>
    <row r="64" spans="1:22">
      <c r="A64" s="127" t="s">
        <v>31</v>
      </c>
      <c r="B64" s="128"/>
      <c r="C64" s="128"/>
      <c r="D64" s="128"/>
      <c r="E64" s="128"/>
      <c r="F64" s="128"/>
      <c r="G64" s="128"/>
      <c r="H64" s="128"/>
      <c r="I64" s="128"/>
      <c r="J64" s="128"/>
      <c r="K64" s="128"/>
      <c r="L64" s="128"/>
      <c r="M64" s="128"/>
      <c r="N64" s="128"/>
      <c r="O64" s="128"/>
      <c r="P64" s="128"/>
      <c r="Q64" s="128"/>
      <c r="R64" s="128"/>
      <c r="S64" s="128"/>
      <c r="T64" s="128"/>
      <c r="U64" s="129"/>
      <c r="V64" s="46">
        <f>SUM(V59:V63)</f>
        <v>421.96</v>
      </c>
    </row>
    <row r="65" spans="1:22" s="13" customFormat="1">
      <c r="A65" s="26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7"/>
    </row>
    <row r="66" spans="1:22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</row>
    <row r="67" spans="1:22">
      <c r="A67" s="191" t="s">
        <v>32</v>
      </c>
      <c r="B67" s="191"/>
      <c r="C67" s="191"/>
      <c r="D67" s="191"/>
      <c r="E67" s="191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</row>
    <row r="68" spans="1:22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</row>
    <row r="69" spans="1:22">
      <c r="A69" s="47">
        <v>3</v>
      </c>
      <c r="B69" s="127" t="s">
        <v>33</v>
      </c>
      <c r="C69" s="128"/>
      <c r="D69" s="128"/>
      <c r="E69" s="128"/>
      <c r="F69" s="128"/>
      <c r="G69" s="128"/>
      <c r="H69" s="128"/>
      <c r="I69" s="128"/>
      <c r="J69" s="128"/>
      <c r="K69" s="128"/>
      <c r="L69" s="128"/>
      <c r="M69" s="128"/>
      <c r="N69" s="128"/>
      <c r="O69" s="128"/>
      <c r="P69" s="128"/>
      <c r="Q69" s="128"/>
      <c r="R69" s="128"/>
      <c r="S69" s="128"/>
      <c r="T69" s="128"/>
      <c r="U69" s="129"/>
      <c r="V69" s="47" t="s">
        <v>21</v>
      </c>
    </row>
    <row r="70" spans="1:22" s="9" customFormat="1">
      <c r="A70" s="19" t="s">
        <v>142</v>
      </c>
      <c r="B70" s="165" t="s">
        <v>120</v>
      </c>
      <c r="C70" s="192"/>
      <c r="D70" s="192"/>
      <c r="E70" s="192"/>
      <c r="F70" s="192"/>
      <c r="G70" s="192"/>
      <c r="H70" s="192"/>
      <c r="I70" s="192"/>
      <c r="J70" s="192"/>
      <c r="K70" s="192"/>
      <c r="L70" s="192"/>
      <c r="M70" s="192"/>
      <c r="N70" s="192"/>
      <c r="O70" s="192"/>
      <c r="P70" s="192"/>
      <c r="Q70" s="192"/>
      <c r="R70" s="192"/>
      <c r="S70" s="192"/>
      <c r="T70" s="192"/>
      <c r="U70" s="193"/>
      <c r="V70" s="35">
        <v>0</v>
      </c>
    </row>
    <row r="71" spans="1:22" s="9" customFormat="1">
      <c r="A71" s="19" t="s">
        <v>143</v>
      </c>
      <c r="B71" s="165" t="s">
        <v>139</v>
      </c>
      <c r="C71" s="192"/>
      <c r="D71" s="192"/>
      <c r="E71" s="192"/>
      <c r="F71" s="192"/>
      <c r="G71" s="192"/>
      <c r="H71" s="192"/>
      <c r="I71" s="192"/>
      <c r="J71" s="192"/>
      <c r="K71" s="192"/>
      <c r="L71" s="192"/>
      <c r="M71" s="192"/>
      <c r="N71" s="192"/>
      <c r="O71" s="192"/>
      <c r="P71" s="192"/>
      <c r="Q71" s="192"/>
      <c r="R71" s="192"/>
      <c r="S71" s="192"/>
      <c r="T71" s="192"/>
      <c r="U71" s="193"/>
      <c r="V71" s="35">
        <v>0</v>
      </c>
    </row>
    <row r="72" spans="1:22" s="9" customFormat="1">
      <c r="A72" s="18" t="s">
        <v>109</v>
      </c>
      <c r="B72" s="183" t="s">
        <v>144</v>
      </c>
      <c r="C72" s="184"/>
      <c r="D72" s="184"/>
      <c r="E72" s="184"/>
      <c r="F72" s="184"/>
      <c r="G72" s="184"/>
      <c r="H72" s="184"/>
      <c r="I72" s="184"/>
      <c r="J72" s="184"/>
      <c r="K72" s="184"/>
      <c r="L72" s="184"/>
      <c r="M72" s="184"/>
      <c r="N72" s="184"/>
      <c r="O72" s="184"/>
      <c r="P72" s="184"/>
      <c r="Q72" s="184"/>
      <c r="R72" s="184"/>
      <c r="S72" s="184"/>
      <c r="T72" s="184"/>
      <c r="U72" s="185"/>
      <c r="V72" s="36"/>
    </row>
    <row r="73" spans="1:22" s="9" customFormat="1">
      <c r="A73" s="18"/>
      <c r="B73" s="183" t="s">
        <v>145</v>
      </c>
      <c r="C73" s="184"/>
      <c r="D73" s="184"/>
      <c r="E73" s="184"/>
      <c r="F73" s="184"/>
      <c r="G73" s="184"/>
      <c r="H73" s="184"/>
      <c r="I73" s="184"/>
      <c r="J73" s="184"/>
      <c r="K73" s="184"/>
      <c r="L73" s="184"/>
      <c r="M73" s="184"/>
      <c r="N73" s="184"/>
      <c r="O73" s="184"/>
      <c r="P73" s="184"/>
      <c r="Q73" s="184"/>
      <c r="R73" s="184"/>
      <c r="S73" s="184"/>
      <c r="T73" s="184"/>
      <c r="U73" s="185"/>
      <c r="V73" s="61"/>
    </row>
    <row r="74" spans="1:22" s="9" customFormat="1">
      <c r="A74" s="18" t="s">
        <v>109</v>
      </c>
      <c r="B74" s="183"/>
      <c r="C74" s="184"/>
      <c r="D74" s="184"/>
      <c r="E74" s="184"/>
      <c r="F74" s="184"/>
      <c r="G74" s="184"/>
      <c r="H74" s="184"/>
      <c r="I74" s="184"/>
      <c r="J74" s="184"/>
      <c r="K74" s="184"/>
      <c r="L74" s="184"/>
      <c r="M74" s="184"/>
      <c r="N74" s="184"/>
      <c r="O74" s="184"/>
      <c r="P74" s="184"/>
      <c r="Q74" s="184"/>
      <c r="R74" s="184"/>
      <c r="S74" s="184"/>
      <c r="T74" s="184"/>
      <c r="U74" s="185"/>
      <c r="V74" s="36"/>
    </row>
    <row r="75" spans="1:22">
      <c r="A75" s="107" t="s">
        <v>34</v>
      </c>
      <c r="B75" s="108"/>
      <c r="C75" s="108"/>
      <c r="D75" s="108"/>
      <c r="E75" s="108"/>
      <c r="F75" s="108"/>
      <c r="G75" s="108"/>
      <c r="H75" s="108"/>
      <c r="I75" s="108"/>
      <c r="J75" s="108"/>
      <c r="K75" s="108"/>
      <c r="L75" s="108"/>
      <c r="M75" s="108"/>
      <c r="N75" s="108"/>
      <c r="O75" s="108"/>
      <c r="P75" s="108"/>
      <c r="Q75" s="108"/>
      <c r="R75" s="108"/>
      <c r="S75" s="108"/>
      <c r="T75" s="108"/>
      <c r="U75" s="109"/>
      <c r="V75" s="30">
        <f>SUM(V70:V74)</f>
        <v>0</v>
      </c>
    </row>
    <row r="76" spans="1:22" s="13" customFormat="1">
      <c r="A76" s="26"/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7"/>
    </row>
    <row r="78" spans="1:22">
      <c r="A78" s="190" t="s">
        <v>35</v>
      </c>
      <c r="B78" s="190"/>
      <c r="C78" s="190"/>
      <c r="D78" s="190"/>
      <c r="E78" s="190"/>
      <c r="F78" s="190"/>
      <c r="G78" s="190"/>
      <c r="H78" s="190"/>
      <c r="I78" s="190"/>
      <c r="J78" s="190"/>
      <c r="K78" s="190"/>
      <c r="L78" s="190"/>
      <c r="M78" s="190"/>
      <c r="N78" s="190"/>
      <c r="O78" s="190"/>
      <c r="P78" s="190"/>
      <c r="Q78" s="190"/>
      <c r="R78" s="190"/>
      <c r="S78" s="190"/>
      <c r="T78" s="190"/>
      <c r="U78" s="190"/>
      <c r="V78" s="190"/>
    </row>
    <row r="80" spans="1:22">
      <c r="A80" s="163" t="s">
        <v>36</v>
      </c>
      <c r="B80" s="163"/>
      <c r="C80" s="163"/>
      <c r="D80" s="163"/>
      <c r="E80" s="163"/>
      <c r="F80" s="163"/>
      <c r="G80" s="163"/>
      <c r="H80" s="163"/>
      <c r="I80" s="163"/>
      <c r="J80" s="163"/>
      <c r="K80" s="163"/>
      <c r="L80" s="163"/>
      <c r="M80" s="163"/>
      <c r="N80" s="163"/>
      <c r="O80" s="163"/>
      <c r="P80" s="163"/>
      <c r="Q80" s="163"/>
      <c r="R80" s="163"/>
      <c r="S80" s="163"/>
      <c r="T80" s="163"/>
      <c r="U80" s="163"/>
      <c r="V80" s="163"/>
    </row>
    <row r="81" spans="1:22">
      <c r="A81" s="77" t="s">
        <v>37</v>
      </c>
      <c r="B81" s="149" t="s">
        <v>38</v>
      </c>
      <c r="C81" s="150"/>
      <c r="D81" s="150"/>
      <c r="E81" s="150"/>
      <c r="F81" s="150"/>
      <c r="G81" s="150"/>
      <c r="H81" s="150"/>
      <c r="I81" s="150"/>
      <c r="J81" s="150"/>
      <c r="K81" s="150"/>
      <c r="L81" s="150"/>
      <c r="M81" s="150"/>
      <c r="N81" s="150"/>
      <c r="O81" s="150"/>
      <c r="P81" s="151"/>
      <c r="Q81" s="149" t="s">
        <v>20</v>
      </c>
      <c r="R81" s="178"/>
      <c r="S81" s="178"/>
      <c r="T81" s="178"/>
      <c r="U81" s="179"/>
      <c r="V81" s="31" t="s">
        <v>21</v>
      </c>
    </row>
    <row r="82" spans="1:22">
      <c r="A82" s="20" t="s">
        <v>0</v>
      </c>
      <c r="B82" s="146" t="s">
        <v>39</v>
      </c>
      <c r="C82" s="147"/>
      <c r="D82" s="147"/>
      <c r="E82" s="147"/>
      <c r="F82" s="147"/>
      <c r="G82" s="147"/>
      <c r="H82" s="147"/>
      <c r="I82" s="147"/>
      <c r="J82" s="147"/>
      <c r="K82" s="147"/>
      <c r="L82" s="147"/>
      <c r="M82" s="147"/>
      <c r="N82" s="147"/>
      <c r="O82" s="147"/>
      <c r="P82" s="148"/>
      <c r="Q82" s="180">
        <v>0.2</v>
      </c>
      <c r="R82" s="181"/>
      <c r="S82" s="181"/>
      <c r="T82" s="181"/>
      <c r="U82" s="182"/>
      <c r="V82" s="34">
        <f>Q82*V53</f>
        <v>366.05636363636364</v>
      </c>
    </row>
    <row r="83" spans="1:22">
      <c r="A83" s="20" t="s">
        <v>2</v>
      </c>
      <c r="B83" s="146" t="s">
        <v>40</v>
      </c>
      <c r="C83" s="147"/>
      <c r="D83" s="147"/>
      <c r="E83" s="147"/>
      <c r="F83" s="147"/>
      <c r="G83" s="147"/>
      <c r="H83" s="147"/>
      <c r="I83" s="147"/>
      <c r="J83" s="147"/>
      <c r="K83" s="147"/>
      <c r="L83" s="147"/>
      <c r="M83" s="147"/>
      <c r="N83" s="147"/>
      <c r="O83" s="147"/>
      <c r="P83" s="148"/>
      <c r="Q83" s="189">
        <v>1.4999999999999999E-2</v>
      </c>
      <c r="R83" s="181"/>
      <c r="S83" s="181"/>
      <c r="T83" s="181"/>
      <c r="U83" s="182"/>
      <c r="V83" s="34">
        <f>Q83*V53</f>
        <v>27.45422727272727</v>
      </c>
    </row>
    <row r="84" spans="1:22">
      <c r="A84" s="20" t="s">
        <v>4</v>
      </c>
      <c r="B84" s="146" t="s">
        <v>41</v>
      </c>
      <c r="C84" s="147"/>
      <c r="D84" s="147"/>
      <c r="E84" s="147"/>
      <c r="F84" s="147"/>
      <c r="G84" s="147"/>
      <c r="H84" s="147"/>
      <c r="I84" s="147"/>
      <c r="J84" s="147"/>
      <c r="K84" s="147"/>
      <c r="L84" s="147"/>
      <c r="M84" s="147"/>
      <c r="N84" s="147"/>
      <c r="O84" s="147"/>
      <c r="P84" s="148"/>
      <c r="Q84" s="180">
        <v>0.01</v>
      </c>
      <c r="R84" s="181"/>
      <c r="S84" s="181"/>
      <c r="T84" s="181"/>
      <c r="U84" s="182"/>
      <c r="V84" s="34">
        <f>Q84*V53</f>
        <v>18.302818181818182</v>
      </c>
    </row>
    <row r="85" spans="1:22">
      <c r="A85" s="7" t="s">
        <v>22</v>
      </c>
      <c r="B85" s="146" t="s">
        <v>42</v>
      </c>
      <c r="C85" s="147"/>
      <c r="D85" s="147"/>
      <c r="E85" s="147"/>
      <c r="F85" s="147"/>
      <c r="G85" s="147"/>
      <c r="H85" s="147"/>
      <c r="I85" s="147"/>
      <c r="J85" s="147"/>
      <c r="K85" s="147"/>
      <c r="L85" s="147"/>
      <c r="M85" s="147"/>
      <c r="N85" s="147"/>
      <c r="O85" s="147"/>
      <c r="P85" s="148"/>
      <c r="Q85" s="189">
        <v>2E-3</v>
      </c>
      <c r="R85" s="181"/>
      <c r="S85" s="181"/>
      <c r="T85" s="181"/>
      <c r="U85" s="182"/>
      <c r="V85" s="34">
        <f>Q85*V53</f>
        <v>3.6605636363636362</v>
      </c>
    </row>
    <row r="86" spans="1:22">
      <c r="A86" s="7" t="s">
        <v>23</v>
      </c>
      <c r="B86" s="146" t="s">
        <v>43</v>
      </c>
      <c r="C86" s="147"/>
      <c r="D86" s="147"/>
      <c r="E86" s="147"/>
      <c r="F86" s="147"/>
      <c r="G86" s="147"/>
      <c r="H86" s="147"/>
      <c r="I86" s="147"/>
      <c r="J86" s="147"/>
      <c r="K86" s="147"/>
      <c r="L86" s="147"/>
      <c r="M86" s="147"/>
      <c r="N86" s="147"/>
      <c r="O86" s="147"/>
      <c r="P86" s="148"/>
      <c r="Q86" s="189">
        <v>2.5000000000000001E-2</v>
      </c>
      <c r="R86" s="181"/>
      <c r="S86" s="181"/>
      <c r="T86" s="181"/>
      <c r="U86" s="182"/>
      <c r="V86" s="34">
        <f>Q86*V53</f>
        <v>45.757045454545455</v>
      </c>
    </row>
    <row r="87" spans="1:22">
      <c r="A87" s="20" t="s">
        <v>24</v>
      </c>
      <c r="B87" s="146" t="s">
        <v>44</v>
      </c>
      <c r="C87" s="147"/>
      <c r="D87" s="147"/>
      <c r="E87" s="147"/>
      <c r="F87" s="147"/>
      <c r="G87" s="147"/>
      <c r="H87" s="147"/>
      <c r="I87" s="147"/>
      <c r="J87" s="147"/>
      <c r="K87" s="147"/>
      <c r="L87" s="147"/>
      <c r="M87" s="147"/>
      <c r="N87" s="147"/>
      <c r="O87" s="147"/>
      <c r="P87" s="148"/>
      <c r="Q87" s="180">
        <v>0.08</v>
      </c>
      <c r="R87" s="181"/>
      <c r="S87" s="181"/>
      <c r="T87" s="181"/>
      <c r="U87" s="182"/>
      <c r="V87" s="34">
        <f>Q87*V53</f>
        <v>146.42254545454546</v>
      </c>
    </row>
    <row r="88" spans="1:22" s="9" customFormat="1">
      <c r="A88" s="18" t="s">
        <v>25</v>
      </c>
      <c r="B88" s="183" t="s">
        <v>119</v>
      </c>
      <c r="C88" s="184"/>
      <c r="D88" s="184"/>
      <c r="E88" s="184"/>
      <c r="F88" s="184"/>
      <c r="G88" s="184"/>
      <c r="H88" s="184"/>
      <c r="I88" s="184"/>
      <c r="J88" s="184"/>
      <c r="K88" s="184"/>
      <c r="L88" s="184"/>
      <c r="M88" s="184"/>
      <c r="N88" s="184"/>
      <c r="O88" s="184"/>
      <c r="P88" s="185"/>
      <c r="Q88" s="186">
        <v>0.03</v>
      </c>
      <c r="R88" s="187"/>
      <c r="S88" s="187"/>
      <c r="T88" s="187"/>
      <c r="U88" s="188"/>
      <c r="V88" s="37">
        <f>Q88*V53</f>
        <v>54.908454545454539</v>
      </c>
    </row>
    <row r="89" spans="1:22">
      <c r="A89" s="8" t="s">
        <v>26</v>
      </c>
      <c r="B89" s="146" t="s">
        <v>45</v>
      </c>
      <c r="C89" s="147"/>
      <c r="D89" s="147"/>
      <c r="E89" s="147"/>
      <c r="F89" s="147"/>
      <c r="G89" s="147"/>
      <c r="H89" s="147"/>
      <c r="I89" s="147"/>
      <c r="J89" s="147"/>
      <c r="K89" s="147"/>
      <c r="L89" s="147"/>
      <c r="M89" s="147"/>
      <c r="N89" s="147"/>
      <c r="O89" s="147"/>
      <c r="P89" s="148"/>
      <c r="Q89" s="189">
        <v>6.0000000000000001E-3</v>
      </c>
      <c r="R89" s="181"/>
      <c r="S89" s="181"/>
      <c r="T89" s="181"/>
      <c r="U89" s="182"/>
      <c r="V89" s="34">
        <f>Q89*V53</f>
        <v>10.98169090909091</v>
      </c>
    </row>
    <row r="90" spans="1:22">
      <c r="A90" s="107" t="s">
        <v>46</v>
      </c>
      <c r="B90" s="108"/>
      <c r="C90" s="108"/>
      <c r="D90" s="108"/>
      <c r="E90" s="108"/>
      <c r="F90" s="108"/>
      <c r="G90" s="108"/>
      <c r="H90" s="108"/>
      <c r="I90" s="108"/>
      <c r="J90" s="108"/>
      <c r="K90" s="108"/>
      <c r="L90" s="108"/>
      <c r="M90" s="108"/>
      <c r="N90" s="108"/>
      <c r="O90" s="108"/>
      <c r="P90" s="109"/>
      <c r="Q90" s="177">
        <f>SUM(Q82:Q89)</f>
        <v>0.3680000000000001</v>
      </c>
      <c r="R90" s="178"/>
      <c r="S90" s="178"/>
      <c r="T90" s="178"/>
      <c r="U90" s="179"/>
      <c r="V90" s="25">
        <f>SUM(V82:V89)</f>
        <v>673.54370909090915</v>
      </c>
    </row>
    <row r="92" spans="1:22">
      <c r="A92" s="163" t="s">
        <v>47</v>
      </c>
      <c r="B92" s="163"/>
      <c r="C92" s="163"/>
      <c r="D92" s="163"/>
      <c r="E92" s="163"/>
      <c r="F92" s="163"/>
      <c r="G92" s="163"/>
      <c r="H92" s="163"/>
      <c r="I92" s="163"/>
      <c r="J92" s="163"/>
      <c r="K92" s="163"/>
      <c r="L92" s="163"/>
      <c r="M92" s="163"/>
      <c r="N92" s="163"/>
      <c r="O92" s="163"/>
      <c r="P92" s="163"/>
      <c r="Q92" s="163"/>
      <c r="R92" s="163"/>
      <c r="S92" s="163"/>
      <c r="T92" s="163"/>
      <c r="U92" s="163"/>
      <c r="V92" s="163"/>
    </row>
    <row r="93" spans="1:22">
      <c r="A93" s="77" t="s">
        <v>48</v>
      </c>
      <c r="B93" s="107" t="s">
        <v>49</v>
      </c>
      <c r="C93" s="108"/>
      <c r="D93" s="108"/>
      <c r="E93" s="108"/>
      <c r="F93" s="108"/>
      <c r="G93" s="108"/>
      <c r="H93" s="108"/>
      <c r="I93" s="108"/>
      <c r="J93" s="108"/>
      <c r="K93" s="108"/>
      <c r="L93" s="108"/>
      <c r="M93" s="108"/>
      <c r="N93" s="108"/>
      <c r="O93" s="108"/>
      <c r="P93" s="108"/>
      <c r="Q93" s="108"/>
      <c r="R93" s="108"/>
      <c r="S93" s="108"/>
      <c r="T93" s="108"/>
      <c r="U93" s="109"/>
      <c r="V93" s="77" t="s">
        <v>21</v>
      </c>
    </row>
    <row r="94" spans="1:22" s="13" customFormat="1">
      <c r="A94" s="12" t="s">
        <v>0</v>
      </c>
      <c r="B94" s="118" t="s">
        <v>94</v>
      </c>
      <c r="C94" s="152"/>
      <c r="D94" s="152"/>
      <c r="E94" s="152"/>
      <c r="F94" s="152"/>
      <c r="G94" s="152"/>
      <c r="H94" s="152"/>
      <c r="I94" s="152"/>
      <c r="J94" s="152"/>
      <c r="K94" s="152"/>
      <c r="L94" s="152"/>
      <c r="M94" s="152"/>
      <c r="N94" s="152"/>
      <c r="O94" s="152"/>
      <c r="P94" s="172"/>
      <c r="Q94" s="153">
        <v>8.3299999999999999E-2</v>
      </c>
      <c r="R94" s="154"/>
      <c r="S94" s="154"/>
      <c r="T94" s="154"/>
      <c r="U94" s="155"/>
      <c r="V94" s="38">
        <f>V53*Q94</f>
        <v>152.46247545454546</v>
      </c>
    </row>
    <row r="95" spans="1:22" s="13" customFormat="1">
      <c r="A95" s="12" t="s">
        <v>2</v>
      </c>
      <c r="B95" s="118" t="s">
        <v>95</v>
      </c>
      <c r="C95" s="152"/>
      <c r="D95" s="152"/>
      <c r="E95" s="152"/>
      <c r="F95" s="152"/>
      <c r="G95" s="152"/>
      <c r="H95" s="152"/>
      <c r="I95" s="152"/>
      <c r="J95" s="152"/>
      <c r="K95" s="152"/>
      <c r="L95" s="152"/>
      <c r="M95" s="152"/>
      <c r="N95" s="152"/>
      <c r="O95" s="152"/>
      <c r="P95" s="172"/>
      <c r="Q95" s="153">
        <v>2.7799999999999998E-2</v>
      </c>
      <c r="R95" s="154"/>
      <c r="S95" s="154"/>
      <c r="T95" s="154"/>
      <c r="U95" s="155"/>
      <c r="V95" s="38">
        <f>V53*Q95</f>
        <v>50.881834545454545</v>
      </c>
    </row>
    <row r="96" spans="1:22">
      <c r="A96" s="20"/>
      <c r="B96" s="173" t="s">
        <v>50</v>
      </c>
      <c r="C96" s="174"/>
      <c r="D96" s="174"/>
      <c r="E96" s="174"/>
      <c r="F96" s="174"/>
      <c r="G96" s="174"/>
      <c r="H96" s="174"/>
      <c r="I96" s="174"/>
      <c r="J96" s="174"/>
      <c r="K96" s="174"/>
      <c r="L96" s="174"/>
      <c r="M96" s="174"/>
      <c r="N96" s="174"/>
      <c r="O96" s="174"/>
      <c r="P96" s="174"/>
      <c r="Q96" s="175">
        <v>0.1111</v>
      </c>
      <c r="R96" s="174"/>
      <c r="S96" s="174"/>
      <c r="T96" s="174"/>
      <c r="U96" s="176"/>
      <c r="V96" s="39">
        <f>SUM(V94:V95)</f>
        <v>203.34431000000001</v>
      </c>
    </row>
    <row r="97" spans="1:22">
      <c r="A97" s="20" t="s">
        <v>4</v>
      </c>
      <c r="B97" s="146" t="s">
        <v>51</v>
      </c>
      <c r="C97" s="147"/>
      <c r="D97" s="147"/>
      <c r="E97" s="147"/>
      <c r="F97" s="147"/>
      <c r="G97" s="147"/>
      <c r="H97" s="147"/>
      <c r="I97" s="147"/>
      <c r="J97" s="147"/>
      <c r="K97" s="147"/>
      <c r="L97" s="147"/>
      <c r="M97" s="147"/>
      <c r="N97" s="147"/>
      <c r="O97" s="147"/>
      <c r="P97" s="147"/>
      <c r="Q97" s="147"/>
      <c r="R97" s="147"/>
      <c r="S97" s="147"/>
      <c r="T97" s="147"/>
      <c r="U97" s="148"/>
      <c r="V97" s="39">
        <f>V96*Q90</f>
        <v>74.830706080000027</v>
      </c>
    </row>
    <row r="98" spans="1:22">
      <c r="A98" s="107" t="s">
        <v>46</v>
      </c>
      <c r="B98" s="108"/>
      <c r="C98" s="108"/>
      <c r="D98" s="108"/>
      <c r="E98" s="108"/>
      <c r="F98" s="108"/>
      <c r="G98" s="108"/>
      <c r="H98" s="108"/>
      <c r="I98" s="108"/>
      <c r="J98" s="108"/>
      <c r="K98" s="108"/>
      <c r="L98" s="108"/>
      <c r="M98" s="108"/>
      <c r="N98" s="108"/>
      <c r="O98" s="108"/>
      <c r="P98" s="108"/>
      <c r="Q98" s="108"/>
      <c r="R98" s="108"/>
      <c r="S98" s="108"/>
      <c r="T98" s="108"/>
      <c r="U98" s="109"/>
      <c r="V98" s="33">
        <f>SUM(V96:V97)</f>
        <v>278.17501608000003</v>
      </c>
    </row>
    <row r="100" spans="1:22">
      <c r="A100" s="163" t="s">
        <v>52</v>
      </c>
      <c r="B100" s="163"/>
      <c r="C100" s="163"/>
      <c r="D100" s="163"/>
      <c r="E100" s="163"/>
      <c r="F100" s="163"/>
      <c r="G100" s="163"/>
      <c r="H100" s="163"/>
      <c r="I100" s="163"/>
      <c r="J100" s="163"/>
      <c r="K100" s="163"/>
      <c r="L100" s="163"/>
      <c r="M100" s="163"/>
      <c r="N100" s="163"/>
      <c r="O100" s="163"/>
      <c r="P100" s="163"/>
      <c r="Q100" s="163"/>
      <c r="R100" s="163"/>
      <c r="S100" s="163"/>
      <c r="T100" s="163"/>
      <c r="U100" s="163"/>
      <c r="V100" s="163"/>
    </row>
    <row r="101" spans="1:22">
      <c r="A101" s="77" t="s">
        <v>53</v>
      </c>
      <c r="B101" s="107" t="s">
        <v>54</v>
      </c>
      <c r="C101" s="108"/>
      <c r="D101" s="108"/>
      <c r="E101" s="108"/>
      <c r="F101" s="108"/>
      <c r="G101" s="108"/>
      <c r="H101" s="108"/>
      <c r="I101" s="108"/>
      <c r="J101" s="108"/>
      <c r="K101" s="108"/>
      <c r="L101" s="108"/>
      <c r="M101" s="108"/>
      <c r="N101" s="108"/>
      <c r="O101" s="108"/>
      <c r="P101" s="108"/>
      <c r="Q101" s="108"/>
      <c r="R101" s="108"/>
      <c r="S101" s="108"/>
      <c r="T101" s="108"/>
      <c r="U101" s="109"/>
      <c r="V101" s="77" t="s">
        <v>21</v>
      </c>
    </row>
    <row r="102" spans="1:22">
      <c r="A102" s="12" t="s">
        <v>0</v>
      </c>
      <c r="B102" s="118" t="s">
        <v>93</v>
      </c>
      <c r="C102" s="152"/>
      <c r="D102" s="152"/>
      <c r="E102" s="152"/>
      <c r="F102" s="152"/>
      <c r="G102" s="152"/>
      <c r="H102" s="152"/>
      <c r="I102" s="152"/>
      <c r="J102" s="152"/>
      <c r="K102" s="152"/>
      <c r="L102" s="152"/>
      <c r="M102" s="152"/>
      <c r="N102" s="152"/>
      <c r="O102" s="152"/>
      <c r="P102" s="152"/>
      <c r="Q102" s="170">
        <v>6.9999999999999999E-4</v>
      </c>
      <c r="R102" s="171"/>
      <c r="S102" s="171"/>
      <c r="T102" s="171"/>
      <c r="U102" s="171"/>
      <c r="V102" s="48">
        <f>V48*Q102</f>
        <v>1.2811972727272727</v>
      </c>
    </row>
    <row r="103" spans="1:22">
      <c r="A103" s="12" t="s">
        <v>2</v>
      </c>
      <c r="B103" s="118" t="s">
        <v>56</v>
      </c>
      <c r="C103" s="119"/>
      <c r="D103" s="119"/>
      <c r="E103" s="119"/>
      <c r="F103" s="119"/>
      <c r="G103" s="119"/>
      <c r="H103" s="119"/>
      <c r="I103" s="119"/>
      <c r="J103" s="119"/>
      <c r="K103" s="119"/>
      <c r="L103" s="119"/>
      <c r="M103" s="119"/>
      <c r="N103" s="119"/>
      <c r="O103" s="119"/>
      <c r="P103" s="119"/>
      <c r="Q103" s="119"/>
      <c r="R103" s="119"/>
      <c r="S103" s="119"/>
      <c r="T103" s="119"/>
      <c r="U103" s="120"/>
      <c r="V103" s="38">
        <f>V102*Q90</f>
        <v>0.47148059636363648</v>
      </c>
    </row>
    <row r="104" spans="1:22">
      <c r="A104" s="127" t="s">
        <v>46</v>
      </c>
      <c r="B104" s="128"/>
      <c r="C104" s="128"/>
      <c r="D104" s="128"/>
      <c r="E104" s="128"/>
      <c r="F104" s="128"/>
      <c r="G104" s="128"/>
      <c r="H104" s="128"/>
      <c r="I104" s="128"/>
      <c r="J104" s="128"/>
      <c r="K104" s="128"/>
      <c r="L104" s="128"/>
      <c r="M104" s="128"/>
      <c r="N104" s="128"/>
      <c r="O104" s="128"/>
      <c r="P104" s="128"/>
      <c r="Q104" s="128"/>
      <c r="R104" s="128"/>
      <c r="S104" s="128"/>
      <c r="T104" s="128"/>
      <c r="U104" s="129"/>
      <c r="V104" s="49">
        <f>SUM(V102:V103)</f>
        <v>1.7526778690909093</v>
      </c>
    </row>
    <row r="105" spans="1:22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</row>
    <row r="106" spans="1:22">
      <c r="A106" s="164" t="s">
        <v>57</v>
      </c>
      <c r="B106" s="164"/>
      <c r="C106" s="164"/>
      <c r="D106" s="164"/>
      <c r="E106" s="164"/>
      <c r="F106" s="164"/>
      <c r="G106" s="164"/>
      <c r="H106" s="164"/>
      <c r="I106" s="164"/>
      <c r="J106" s="164"/>
      <c r="K106" s="164"/>
      <c r="L106" s="164"/>
      <c r="M106" s="164"/>
      <c r="N106" s="164"/>
      <c r="O106" s="164"/>
      <c r="P106" s="164"/>
      <c r="Q106" s="164"/>
      <c r="R106" s="164"/>
      <c r="S106" s="164"/>
      <c r="T106" s="164"/>
      <c r="U106" s="164"/>
      <c r="V106" s="164"/>
    </row>
    <row r="107" spans="1:22">
      <c r="A107" s="47" t="s">
        <v>58</v>
      </c>
      <c r="B107" s="127" t="s">
        <v>59</v>
      </c>
      <c r="C107" s="128"/>
      <c r="D107" s="128"/>
      <c r="E107" s="128"/>
      <c r="F107" s="128"/>
      <c r="G107" s="128"/>
      <c r="H107" s="128"/>
      <c r="I107" s="128"/>
      <c r="J107" s="128"/>
      <c r="K107" s="128"/>
      <c r="L107" s="128"/>
      <c r="M107" s="128"/>
      <c r="N107" s="128"/>
      <c r="O107" s="128"/>
      <c r="P107" s="128"/>
      <c r="Q107" s="128"/>
      <c r="R107" s="128"/>
      <c r="S107" s="128"/>
      <c r="T107" s="128"/>
      <c r="U107" s="129"/>
      <c r="V107" s="47" t="s">
        <v>21</v>
      </c>
    </row>
    <row r="108" spans="1:22">
      <c r="A108" s="12" t="s">
        <v>0</v>
      </c>
      <c r="B108" s="165" t="s">
        <v>96</v>
      </c>
      <c r="C108" s="166"/>
      <c r="D108" s="166"/>
      <c r="E108" s="166"/>
      <c r="F108" s="166"/>
      <c r="G108" s="166"/>
      <c r="H108" s="166"/>
      <c r="I108" s="166"/>
      <c r="J108" s="166"/>
      <c r="K108" s="166"/>
      <c r="L108" s="166"/>
      <c r="M108" s="166"/>
      <c r="N108" s="166"/>
      <c r="O108" s="166"/>
      <c r="P108" s="167"/>
      <c r="Q108" s="153">
        <v>4.1999999999999997E-3</v>
      </c>
      <c r="R108" s="122"/>
      <c r="S108" s="122"/>
      <c r="T108" s="122"/>
      <c r="U108" s="123"/>
      <c r="V108" s="48">
        <f>V48*Q108</f>
        <v>7.6871836363636357</v>
      </c>
    </row>
    <row r="109" spans="1:22">
      <c r="A109" s="12" t="s">
        <v>2</v>
      </c>
      <c r="B109" s="118" t="s">
        <v>60</v>
      </c>
      <c r="C109" s="119"/>
      <c r="D109" s="119"/>
      <c r="E109" s="119"/>
      <c r="F109" s="119"/>
      <c r="G109" s="119"/>
      <c r="H109" s="119"/>
      <c r="I109" s="119"/>
      <c r="J109" s="119"/>
      <c r="K109" s="119"/>
      <c r="L109" s="119"/>
      <c r="M109" s="119"/>
      <c r="N109" s="119"/>
      <c r="O109" s="119"/>
      <c r="P109" s="119"/>
      <c r="Q109" s="119"/>
      <c r="R109" s="119"/>
      <c r="S109" s="119"/>
      <c r="T109" s="119"/>
      <c r="U109" s="120"/>
      <c r="V109" s="38">
        <f>V108*8%</f>
        <v>0.61497469090909085</v>
      </c>
    </row>
    <row r="110" spans="1:22">
      <c r="A110" s="12" t="s">
        <v>4</v>
      </c>
      <c r="B110" s="118" t="s">
        <v>97</v>
      </c>
      <c r="C110" s="152"/>
      <c r="D110" s="152"/>
      <c r="E110" s="152"/>
      <c r="F110" s="152"/>
      <c r="G110" s="152"/>
      <c r="H110" s="152"/>
      <c r="I110" s="152"/>
      <c r="J110" s="152"/>
      <c r="K110" s="152"/>
      <c r="L110" s="152"/>
      <c r="M110" s="152"/>
      <c r="N110" s="152"/>
      <c r="O110" s="152"/>
      <c r="P110" s="152"/>
      <c r="Q110" s="168"/>
      <c r="R110" s="168"/>
      <c r="S110" s="168"/>
      <c r="T110" s="168"/>
      <c r="U110" s="169"/>
      <c r="V110" s="48">
        <f>0.5*0.08*V108</f>
        <v>0.30748734545454542</v>
      </c>
    </row>
    <row r="111" spans="1:22">
      <c r="A111" s="12" t="s">
        <v>22</v>
      </c>
      <c r="B111" s="161" t="s">
        <v>99</v>
      </c>
      <c r="C111" s="162"/>
      <c r="D111" s="162"/>
      <c r="E111" s="162"/>
      <c r="F111" s="162"/>
      <c r="G111" s="162"/>
      <c r="H111" s="162"/>
      <c r="I111" s="162"/>
      <c r="J111" s="162"/>
      <c r="K111" s="162"/>
      <c r="L111" s="162"/>
      <c r="M111" s="162"/>
      <c r="N111" s="162"/>
      <c r="O111" s="162"/>
      <c r="P111" s="162"/>
      <c r="Q111" s="153">
        <v>4.0000000000000002E-4</v>
      </c>
      <c r="R111" s="154"/>
      <c r="S111" s="154"/>
      <c r="T111" s="154"/>
      <c r="U111" s="155"/>
      <c r="V111" s="48">
        <f>V48*Q111</f>
        <v>0.73211272727272725</v>
      </c>
    </row>
    <row r="112" spans="1:22">
      <c r="A112" s="12" t="s">
        <v>23</v>
      </c>
      <c r="B112" s="118" t="s">
        <v>63</v>
      </c>
      <c r="C112" s="119"/>
      <c r="D112" s="119"/>
      <c r="E112" s="119"/>
      <c r="F112" s="119"/>
      <c r="G112" s="119"/>
      <c r="H112" s="119"/>
      <c r="I112" s="119"/>
      <c r="J112" s="119"/>
      <c r="K112" s="119"/>
      <c r="L112" s="119"/>
      <c r="M112" s="119"/>
      <c r="N112" s="119"/>
      <c r="O112" s="119"/>
      <c r="P112" s="119"/>
      <c r="Q112" s="119"/>
      <c r="R112" s="119"/>
      <c r="S112" s="119"/>
      <c r="T112" s="119"/>
      <c r="U112" s="120"/>
      <c r="V112" s="38">
        <f>V111*Q90</f>
        <v>0.2694174836363637</v>
      </c>
    </row>
    <row r="113" spans="1:22">
      <c r="A113" s="12" t="s">
        <v>24</v>
      </c>
      <c r="B113" s="118" t="s">
        <v>64</v>
      </c>
      <c r="C113" s="119"/>
      <c r="D113" s="119"/>
      <c r="E113" s="119"/>
      <c r="F113" s="119"/>
      <c r="G113" s="119"/>
      <c r="H113" s="119"/>
      <c r="I113" s="119"/>
      <c r="J113" s="119"/>
      <c r="K113" s="119"/>
      <c r="L113" s="119"/>
      <c r="M113" s="119"/>
      <c r="N113" s="119"/>
      <c r="O113" s="119"/>
      <c r="P113" s="119"/>
      <c r="Q113" s="119"/>
      <c r="R113" s="119"/>
      <c r="S113" s="119"/>
      <c r="T113" s="119"/>
      <c r="U113" s="120"/>
      <c r="V113" s="38">
        <f>0.5*0.08*V111</f>
        <v>2.928450909090909E-2</v>
      </c>
    </row>
    <row r="114" spans="1:22">
      <c r="A114" s="107" t="s">
        <v>46</v>
      </c>
      <c r="B114" s="108"/>
      <c r="C114" s="108"/>
      <c r="D114" s="108"/>
      <c r="E114" s="108"/>
      <c r="F114" s="108"/>
      <c r="G114" s="108"/>
      <c r="H114" s="108"/>
      <c r="I114" s="108"/>
      <c r="J114" s="108"/>
      <c r="K114" s="108"/>
      <c r="L114" s="108"/>
      <c r="M114" s="108"/>
      <c r="N114" s="108"/>
      <c r="O114" s="108"/>
      <c r="P114" s="108"/>
      <c r="Q114" s="108"/>
      <c r="R114" s="108"/>
      <c r="S114" s="108"/>
      <c r="T114" s="108"/>
      <c r="U114" s="109"/>
      <c r="V114" s="33">
        <f>V108+V109+V110+V111+V112+V113</f>
        <v>9.6404603927272721</v>
      </c>
    </row>
    <row r="116" spans="1:22">
      <c r="A116" s="163" t="s">
        <v>65</v>
      </c>
      <c r="B116" s="163"/>
      <c r="C116" s="163"/>
      <c r="D116" s="163"/>
      <c r="E116" s="163"/>
      <c r="F116" s="163"/>
      <c r="G116" s="163"/>
      <c r="H116" s="163"/>
      <c r="I116" s="163"/>
      <c r="J116" s="163"/>
      <c r="K116" s="163"/>
      <c r="L116" s="163"/>
      <c r="M116" s="163"/>
      <c r="N116" s="163"/>
      <c r="O116" s="163"/>
      <c r="P116" s="163"/>
      <c r="Q116" s="163"/>
      <c r="R116" s="163"/>
      <c r="S116" s="163"/>
      <c r="T116" s="163"/>
      <c r="U116" s="163"/>
      <c r="V116" s="163"/>
    </row>
    <row r="117" spans="1:22">
      <c r="A117" s="4" t="s">
        <v>66</v>
      </c>
      <c r="B117" s="158" t="s">
        <v>67</v>
      </c>
      <c r="C117" s="159"/>
      <c r="D117" s="159"/>
      <c r="E117" s="159"/>
      <c r="F117" s="159"/>
      <c r="G117" s="159"/>
      <c r="H117" s="159"/>
      <c r="I117" s="159"/>
      <c r="J117" s="159"/>
      <c r="K117" s="159"/>
      <c r="L117" s="159"/>
      <c r="M117" s="159"/>
      <c r="N117" s="159"/>
      <c r="O117" s="159"/>
      <c r="P117" s="159"/>
      <c r="Q117" s="159"/>
      <c r="R117" s="159"/>
      <c r="S117" s="159"/>
      <c r="T117" s="159"/>
      <c r="U117" s="160"/>
      <c r="V117" s="4" t="s">
        <v>21</v>
      </c>
    </row>
    <row r="118" spans="1:22">
      <c r="A118" s="12" t="s">
        <v>0</v>
      </c>
      <c r="B118" s="156" t="s">
        <v>68</v>
      </c>
      <c r="C118" s="157"/>
      <c r="D118" s="157"/>
      <c r="E118" s="157"/>
      <c r="F118" s="157"/>
      <c r="G118" s="157"/>
      <c r="H118" s="157"/>
      <c r="I118" s="157"/>
      <c r="J118" s="157"/>
      <c r="K118" s="157"/>
      <c r="L118" s="157"/>
      <c r="M118" s="157"/>
      <c r="N118" s="157"/>
      <c r="O118" s="157"/>
      <c r="P118" s="157"/>
      <c r="Q118" s="153">
        <f>1/12</f>
        <v>8.3333333333333329E-2</v>
      </c>
      <c r="R118" s="154"/>
      <c r="S118" s="154"/>
      <c r="T118" s="154"/>
      <c r="U118" s="155"/>
      <c r="V118" s="38">
        <f>(V53/12)</f>
        <v>152.52348484848486</v>
      </c>
    </row>
    <row r="119" spans="1:22">
      <c r="A119" s="12" t="s">
        <v>2</v>
      </c>
      <c r="B119" s="156" t="s">
        <v>98</v>
      </c>
      <c r="C119" s="157"/>
      <c r="D119" s="157"/>
      <c r="E119" s="157"/>
      <c r="F119" s="157"/>
      <c r="G119" s="157"/>
      <c r="H119" s="157"/>
      <c r="I119" s="157"/>
      <c r="J119" s="157"/>
      <c r="K119" s="157"/>
      <c r="L119" s="157"/>
      <c r="M119" s="157"/>
      <c r="N119" s="157"/>
      <c r="O119" s="157"/>
      <c r="P119" s="157"/>
      <c r="Q119" s="153">
        <v>1.66E-2</v>
      </c>
      <c r="R119" s="154"/>
      <c r="S119" s="154"/>
      <c r="T119" s="154"/>
      <c r="U119" s="155"/>
      <c r="V119" s="48">
        <f>V48*Q119</f>
        <v>30.382678181818182</v>
      </c>
    </row>
    <row r="120" spans="1:22">
      <c r="A120" s="12" t="s">
        <v>4</v>
      </c>
      <c r="B120" s="118" t="s">
        <v>100</v>
      </c>
      <c r="C120" s="152"/>
      <c r="D120" s="152"/>
      <c r="E120" s="152"/>
      <c r="F120" s="152"/>
      <c r="G120" s="152"/>
      <c r="H120" s="152"/>
      <c r="I120" s="152"/>
      <c r="J120" s="152"/>
      <c r="K120" s="152"/>
      <c r="L120" s="152"/>
      <c r="M120" s="152"/>
      <c r="N120" s="152"/>
      <c r="O120" s="152"/>
      <c r="P120" s="152"/>
      <c r="Q120" s="153">
        <v>2.0000000000000001E-4</v>
      </c>
      <c r="R120" s="154"/>
      <c r="S120" s="154"/>
      <c r="T120" s="154"/>
      <c r="U120" s="155"/>
      <c r="V120" s="48">
        <f>V48*Q120</f>
        <v>0.36605636363636362</v>
      </c>
    </row>
    <row r="121" spans="1:22">
      <c r="A121" s="12" t="s">
        <v>22</v>
      </c>
      <c r="B121" s="118" t="s">
        <v>101</v>
      </c>
      <c r="C121" s="152"/>
      <c r="D121" s="152"/>
      <c r="E121" s="152"/>
      <c r="F121" s="152"/>
      <c r="G121" s="152"/>
      <c r="H121" s="152"/>
      <c r="I121" s="152"/>
      <c r="J121" s="152"/>
      <c r="K121" s="152"/>
      <c r="L121" s="152"/>
      <c r="M121" s="152"/>
      <c r="N121" s="152"/>
      <c r="O121" s="152"/>
      <c r="P121" s="152"/>
      <c r="Q121" s="153">
        <v>7.3000000000000001E-3</v>
      </c>
      <c r="R121" s="154"/>
      <c r="S121" s="154"/>
      <c r="T121" s="154"/>
      <c r="U121" s="155"/>
      <c r="V121" s="48">
        <f>V48*Q121</f>
        <v>13.361057272727273</v>
      </c>
    </row>
    <row r="122" spans="1:22">
      <c r="A122" s="12" t="s">
        <v>23</v>
      </c>
      <c r="B122" s="156" t="s">
        <v>102</v>
      </c>
      <c r="C122" s="157"/>
      <c r="D122" s="157"/>
      <c r="E122" s="157"/>
      <c r="F122" s="157"/>
      <c r="G122" s="157"/>
      <c r="H122" s="157"/>
      <c r="I122" s="157"/>
      <c r="J122" s="157"/>
      <c r="K122" s="157"/>
      <c r="L122" s="157"/>
      <c r="M122" s="157"/>
      <c r="N122" s="157"/>
      <c r="O122" s="157"/>
      <c r="P122" s="157"/>
      <c r="Q122" s="153">
        <v>2.9999999999999997E-4</v>
      </c>
      <c r="R122" s="154"/>
      <c r="S122" s="154"/>
      <c r="T122" s="154"/>
      <c r="U122" s="155"/>
      <c r="V122" s="48">
        <f>V48*Q122</f>
        <v>0.54908454545454544</v>
      </c>
    </row>
    <row r="123" spans="1:22">
      <c r="A123" s="12"/>
      <c r="B123" s="127" t="s">
        <v>50</v>
      </c>
      <c r="C123" s="128"/>
      <c r="D123" s="128"/>
      <c r="E123" s="128"/>
      <c r="F123" s="128"/>
      <c r="G123" s="128"/>
      <c r="H123" s="128"/>
      <c r="I123" s="128"/>
      <c r="J123" s="128"/>
      <c r="K123" s="128"/>
      <c r="L123" s="128"/>
      <c r="M123" s="128"/>
      <c r="N123" s="128"/>
      <c r="O123" s="128"/>
      <c r="P123" s="128"/>
      <c r="Q123" s="128"/>
      <c r="R123" s="128"/>
      <c r="S123" s="128"/>
      <c r="T123" s="128"/>
      <c r="U123" s="129"/>
      <c r="V123" s="49">
        <f>SUM(V118:V122)</f>
        <v>197.18236121212124</v>
      </c>
    </row>
    <row r="124" spans="1:22">
      <c r="A124" s="12" t="s">
        <v>25</v>
      </c>
      <c r="B124" s="118" t="s">
        <v>69</v>
      </c>
      <c r="C124" s="119"/>
      <c r="D124" s="119"/>
      <c r="E124" s="119"/>
      <c r="F124" s="119"/>
      <c r="G124" s="119"/>
      <c r="H124" s="119"/>
      <c r="I124" s="119"/>
      <c r="J124" s="119"/>
      <c r="K124" s="119"/>
      <c r="L124" s="119"/>
      <c r="M124" s="119"/>
      <c r="N124" s="119"/>
      <c r="O124" s="119"/>
      <c r="P124" s="119"/>
      <c r="Q124" s="119"/>
      <c r="R124" s="119"/>
      <c r="S124" s="119"/>
      <c r="T124" s="119"/>
      <c r="U124" s="120"/>
      <c r="V124" s="38">
        <f>V123*Q90</f>
        <v>72.563108926060636</v>
      </c>
    </row>
    <row r="125" spans="1:22">
      <c r="A125" s="127" t="s">
        <v>46</v>
      </c>
      <c r="B125" s="128"/>
      <c r="C125" s="128"/>
      <c r="D125" s="128"/>
      <c r="E125" s="128"/>
      <c r="F125" s="128"/>
      <c r="G125" s="128"/>
      <c r="H125" s="128"/>
      <c r="I125" s="128"/>
      <c r="J125" s="128"/>
      <c r="K125" s="128"/>
      <c r="L125" s="128"/>
      <c r="M125" s="128"/>
      <c r="N125" s="128"/>
      <c r="O125" s="128"/>
      <c r="P125" s="128"/>
      <c r="Q125" s="128"/>
      <c r="R125" s="128"/>
      <c r="S125" s="128"/>
      <c r="T125" s="128"/>
      <c r="U125" s="129"/>
      <c r="V125" s="49">
        <f>SUM(V123:V124)</f>
        <v>269.74547013818187</v>
      </c>
    </row>
    <row r="126" spans="1:22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</row>
    <row r="127" spans="1:22">
      <c r="A127" s="130" t="s">
        <v>70</v>
      </c>
      <c r="B127" s="130"/>
      <c r="C127" s="130"/>
      <c r="D127" s="130"/>
      <c r="E127" s="130"/>
      <c r="F127" s="130"/>
      <c r="G127" s="130"/>
      <c r="H127" s="130"/>
      <c r="I127" s="130"/>
      <c r="J127" s="130"/>
      <c r="K127" s="130"/>
      <c r="L127" s="130"/>
      <c r="M127" s="130"/>
      <c r="N127" s="130"/>
      <c r="O127" s="130"/>
      <c r="P127" s="130"/>
      <c r="Q127" s="130"/>
      <c r="R127" s="130"/>
      <c r="S127" s="130"/>
      <c r="T127" s="130"/>
      <c r="U127" s="130"/>
      <c r="V127" s="130"/>
    </row>
    <row r="128" spans="1:22">
      <c r="A128" s="47">
        <v>4</v>
      </c>
      <c r="B128" s="127" t="s">
        <v>71</v>
      </c>
      <c r="C128" s="128"/>
      <c r="D128" s="128"/>
      <c r="E128" s="128"/>
      <c r="F128" s="128"/>
      <c r="G128" s="128"/>
      <c r="H128" s="128"/>
      <c r="I128" s="128"/>
      <c r="J128" s="128"/>
      <c r="K128" s="128"/>
      <c r="L128" s="128"/>
      <c r="M128" s="128"/>
      <c r="N128" s="128"/>
      <c r="O128" s="128"/>
      <c r="P128" s="128"/>
      <c r="Q128" s="128"/>
      <c r="R128" s="128"/>
      <c r="S128" s="128"/>
      <c r="T128" s="128"/>
      <c r="U128" s="129"/>
      <c r="V128" s="47" t="s">
        <v>21</v>
      </c>
    </row>
    <row r="129" spans="1:22">
      <c r="A129" s="12" t="s">
        <v>37</v>
      </c>
      <c r="B129" s="118" t="s">
        <v>38</v>
      </c>
      <c r="C129" s="119"/>
      <c r="D129" s="119"/>
      <c r="E129" s="119"/>
      <c r="F129" s="119"/>
      <c r="G129" s="119"/>
      <c r="H129" s="119"/>
      <c r="I129" s="119"/>
      <c r="J129" s="119"/>
      <c r="K129" s="119"/>
      <c r="L129" s="119"/>
      <c r="M129" s="119"/>
      <c r="N129" s="119"/>
      <c r="O129" s="119"/>
      <c r="P129" s="119"/>
      <c r="Q129" s="119"/>
      <c r="R129" s="119"/>
      <c r="S129" s="119"/>
      <c r="T129" s="119"/>
      <c r="U129" s="120"/>
      <c r="V129" s="38">
        <f>V90</f>
        <v>673.54370909090915</v>
      </c>
    </row>
    <row r="130" spans="1:22">
      <c r="A130" s="12" t="s">
        <v>48</v>
      </c>
      <c r="B130" s="118" t="s">
        <v>49</v>
      </c>
      <c r="C130" s="119"/>
      <c r="D130" s="119"/>
      <c r="E130" s="119"/>
      <c r="F130" s="119"/>
      <c r="G130" s="119"/>
      <c r="H130" s="119"/>
      <c r="I130" s="119"/>
      <c r="J130" s="119"/>
      <c r="K130" s="119"/>
      <c r="L130" s="119"/>
      <c r="M130" s="119"/>
      <c r="N130" s="119"/>
      <c r="O130" s="119"/>
      <c r="P130" s="119"/>
      <c r="Q130" s="119"/>
      <c r="R130" s="119"/>
      <c r="S130" s="119"/>
      <c r="T130" s="119"/>
      <c r="U130" s="120"/>
      <c r="V130" s="38">
        <f>V98</f>
        <v>278.17501608000003</v>
      </c>
    </row>
    <row r="131" spans="1:22">
      <c r="A131" s="12" t="s">
        <v>53</v>
      </c>
      <c r="B131" s="118" t="s">
        <v>55</v>
      </c>
      <c r="C131" s="119"/>
      <c r="D131" s="119"/>
      <c r="E131" s="119"/>
      <c r="F131" s="119"/>
      <c r="G131" s="119"/>
      <c r="H131" s="119"/>
      <c r="I131" s="119"/>
      <c r="J131" s="119"/>
      <c r="K131" s="119"/>
      <c r="L131" s="119"/>
      <c r="M131" s="119"/>
      <c r="N131" s="119"/>
      <c r="O131" s="119"/>
      <c r="P131" s="119"/>
      <c r="Q131" s="119"/>
      <c r="R131" s="119"/>
      <c r="S131" s="119"/>
      <c r="T131" s="119"/>
      <c r="U131" s="120"/>
      <c r="V131" s="38">
        <f>V104</f>
        <v>1.7526778690909093</v>
      </c>
    </row>
    <row r="132" spans="1:22">
      <c r="A132" s="12" t="s">
        <v>58</v>
      </c>
      <c r="B132" s="118" t="s">
        <v>72</v>
      </c>
      <c r="C132" s="119"/>
      <c r="D132" s="119"/>
      <c r="E132" s="119"/>
      <c r="F132" s="119"/>
      <c r="G132" s="119"/>
      <c r="H132" s="119"/>
      <c r="I132" s="119"/>
      <c r="J132" s="119"/>
      <c r="K132" s="119"/>
      <c r="L132" s="119"/>
      <c r="M132" s="119"/>
      <c r="N132" s="119"/>
      <c r="O132" s="119"/>
      <c r="P132" s="119"/>
      <c r="Q132" s="119"/>
      <c r="R132" s="119"/>
      <c r="S132" s="119"/>
      <c r="T132" s="119"/>
      <c r="U132" s="120"/>
      <c r="V132" s="38">
        <f>V114</f>
        <v>9.6404603927272721</v>
      </c>
    </row>
    <row r="133" spans="1:22">
      <c r="A133" s="12" t="s">
        <v>66</v>
      </c>
      <c r="B133" s="118" t="s">
        <v>73</v>
      </c>
      <c r="C133" s="119"/>
      <c r="D133" s="119"/>
      <c r="E133" s="119"/>
      <c r="F133" s="119"/>
      <c r="G133" s="119"/>
      <c r="H133" s="119"/>
      <c r="I133" s="119"/>
      <c r="J133" s="119"/>
      <c r="K133" s="119"/>
      <c r="L133" s="119"/>
      <c r="M133" s="119"/>
      <c r="N133" s="119"/>
      <c r="O133" s="119"/>
      <c r="P133" s="119"/>
      <c r="Q133" s="119"/>
      <c r="R133" s="119"/>
      <c r="S133" s="119"/>
      <c r="T133" s="119"/>
      <c r="U133" s="120"/>
      <c r="V133" s="38">
        <f>V125</f>
        <v>269.74547013818187</v>
      </c>
    </row>
    <row r="134" spans="1:22">
      <c r="A134" s="20" t="s">
        <v>74</v>
      </c>
      <c r="B134" s="146" t="s">
        <v>30</v>
      </c>
      <c r="C134" s="147"/>
      <c r="D134" s="147"/>
      <c r="E134" s="147"/>
      <c r="F134" s="147"/>
      <c r="G134" s="147"/>
      <c r="H134" s="147"/>
      <c r="I134" s="147"/>
      <c r="J134" s="147"/>
      <c r="K134" s="147"/>
      <c r="L134" s="147"/>
      <c r="M134" s="147"/>
      <c r="N134" s="147"/>
      <c r="O134" s="147"/>
      <c r="P134" s="147"/>
      <c r="Q134" s="147"/>
      <c r="R134" s="147"/>
      <c r="S134" s="147"/>
      <c r="T134" s="147"/>
      <c r="U134" s="148"/>
      <c r="V134" s="32">
        <v>0</v>
      </c>
    </row>
    <row r="135" spans="1:22">
      <c r="A135" s="107" t="s">
        <v>46</v>
      </c>
      <c r="B135" s="108"/>
      <c r="C135" s="108"/>
      <c r="D135" s="108"/>
      <c r="E135" s="108"/>
      <c r="F135" s="108"/>
      <c r="G135" s="108"/>
      <c r="H135" s="108"/>
      <c r="I135" s="108"/>
      <c r="J135" s="108"/>
      <c r="K135" s="108"/>
      <c r="L135" s="108"/>
      <c r="M135" s="108"/>
      <c r="N135" s="108"/>
      <c r="O135" s="108"/>
      <c r="P135" s="108"/>
      <c r="Q135" s="108"/>
      <c r="R135" s="108"/>
      <c r="S135" s="108"/>
      <c r="T135" s="108"/>
      <c r="U135" s="109"/>
      <c r="V135" s="33">
        <f>SUM(V129:V134)</f>
        <v>1232.8573335709093</v>
      </c>
    </row>
    <row r="139" spans="1:22">
      <c r="A139" s="106" t="s">
        <v>75</v>
      </c>
      <c r="B139" s="106"/>
      <c r="C139" s="106"/>
      <c r="D139" s="106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</row>
    <row r="140" spans="1:22">
      <c r="A140" s="77">
        <v>5</v>
      </c>
      <c r="B140" s="149" t="s">
        <v>76</v>
      </c>
      <c r="C140" s="150"/>
      <c r="D140" s="150"/>
      <c r="E140" s="150"/>
      <c r="F140" s="150"/>
      <c r="G140" s="150"/>
      <c r="H140" s="150"/>
      <c r="I140" s="150"/>
      <c r="J140" s="150"/>
      <c r="K140" s="150"/>
      <c r="L140" s="150"/>
      <c r="M140" s="150"/>
      <c r="N140" s="150"/>
      <c r="O140" s="150"/>
      <c r="P140" s="151"/>
      <c r="Q140" s="149" t="s">
        <v>20</v>
      </c>
      <c r="R140" s="150"/>
      <c r="S140" s="150"/>
      <c r="T140" s="150"/>
      <c r="U140" s="151"/>
      <c r="V140" s="31" t="s">
        <v>21</v>
      </c>
    </row>
    <row r="141" spans="1:22" s="11" customFormat="1">
      <c r="A141" s="19" t="s">
        <v>0</v>
      </c>
      <c r="B141" s="137" t="s">
        <v>103</v>
      </c>
      <c r="C141" s="138"/>
      <c r="D141" s="138"/>
      <c r="E141" s="138"/>
      <c r="F141" s="138"/>
      <c r="G141" s="138"/>
      <c r="H141" s="138"/>
      <c r="I141" s="138"/>
      <c r="J141" s="138"/>
      <c r="K141" s="138"/>
      <c r="L141" s="138"/>
      <c r="M141" s="138"/>
      <c r="N141" s="138"/>
      <c r="O141" s="138"/>
      <c r="P141" s="139"/>
      <c r="Q141" s="140">
        <v>0.03</v>
      </c>
      <c r="R141" s="141"/>
      <c r="S141" s="141"/>
      <c r="T141" s="141"/>
      <c r="U141" s="142"/>
      <c r="V141" s="50">
        <f>(V53+V64+V75+V135)*Q141</f>
        <v>104.55297455258182</v>
      </c>
    </row>
    <row r="142" spans="1:22" s="11" customFormat="1">
      <c r="A142" s="19" t="s">
        <v>2</v>
      </c>
      <c r="B142" s="137" t="s">
        <v>104</v>
      </c>
      <c r="C142" s="138"/>
      <c r="D142" s="138"/>
      <c r="E142" s="138"/>
      <c r="F142" s="138"/>
      <c r="G142" s="138"/>
      <c r="H142" s="138"/>
      <c r="I142" s="138"/>
      <c r="J142" s="138"/>
      <c r="K142" s="138"/>
      <c r="L142" s="138"/>
      <c r="M142" s="138"/>
      <c r="N142" s="138"/>
      <c r="O142" s="138"/>
      <c r="P142" s="139"/>
      <c r="Q142" s="140">
        <v>6.7900000000000002E-2</v>
      </c>
      <c r="R142" s="141"/>
      <c r="S142" s="141"/>
      <c r="T142" s="141"/>
      <c r="U142" s="142"/>
      <c r="V142" s="50">
        <f>(V48+V64+V75+V135+V141)*Q142</f>
        <v>243.73737937613049</v>
      </c>
    </row>
    <row r="143" spans="1:22" s="13" customFormat="1">
      <c r="A143" s="12" t="s">
        <v>4</v>
      </c>
      <c r="B143" s="134" t="s">
        <v>77</v>
      </c>
      <c r="C143" s="135"/>
      <c r="D143" s="135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6"/>
      <c r="Q143" s="143">
        <f>Q145+Q146+Q147</f>
        <v>0.1125</v>
      </c>
      <c r="R143" s="144"/>
      <c r="S143" s="144"/>
      <c r="T143" s="144"/>
      <c r="U143" s="145"/>
      <c r="V143" s="44">
        <f>V145+V146+V147</f>
        <v>485.92261339623883</v>
      </c>
    </row>
    <row r="144" spans="1:22" s="13" customFormat="1">
      <c r="A144" s="12" t="s">
        <v>61</v>
      </c>
      <c r="B144" s="118" t="s">
        <v>78</v>
      </c>
      <c r="C144" s="119"/>
      <c r="D144" s="119"/>
      <c r="E144" s="119"/>
      <c r="F144" s="119"/>
      <c r="G144" s="119"/>
      <c r="H144" s="119"/>
      <c r="I144" s="119"/>
      <c r="J144" s="119"/>
      <c r="K144" s="119"/>
      <c r="L144" s="119"/>
      <c r="M144" s="119"/>
      <c r="N144" s="119"/>
      <c r="O144" s="119"/>
      <c r="P144" s="120"/>
      <c r="Q144" s="131">
        <f>1-Q143</f>
        <v>0.88749999999999996</v>
      </c>
      <c r="R144" s="132"/>
      <c r="S144" s="132"/>
      <c r="T144" s="132"/>
      <c r="U144" s="133"/>
      <c r="V144" s="44">
        <f>(V53+V64+V75+V135+V141+V142)/Q144</f>
        <v>4319.3121190776783</v>
      </c>
    </row>
    <row r="145" spans="1:22" s="13" customFormat="1">
      <c r="A145" s="14" t="s">
        <v>62</v>
      </c>
      <c r="B145" s="134" t="s">
        <v>125</v>
      </c>
      <c r="C145" s="135"/>
      <c r="D145" s="135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6"/>
      <c r="Q145" s="124">
        <v>0.02</v>
      </c>
      <c r="R145" s="125"/>
      <c r="S145" s="125"/>
      <c r="T145" s="125"/>
      <c r="U145" s="126"/>
      <c r="V145" s="44">
        <f>V144*Q145</f>
        <v>86.386242381553572</v>
      </c>
    </row>
    <row r="146" spans="1:22">
      <c r="A146" s="14" t="s">
        <v>79</v>
      </c>
      <c r="B146" s="118" t="s">
        <v>126</v>
      </c>
      <c r="C146" s="119"/>
      <c r="D146" s="119"/>
      <c r="E146" s="119"/>
      <c r="F146" s="119"/>
      <c r="G146" s="119"/>
      <c r="H146" s="119"/>
      <c r="I146" s="119"/>
      <c r="J146" s="119"/>
      <c r="K146" s="119"/>
      <c r="L146" s="119"/>
      <c r="M146" s="119"/>
      <c r="N146" s="119"/>
      <c r="O146" s="119"/>
      <c r="P146" s="120"/>
      <c r="Q146" s="124">
        <v>7.5999999999999998E-2</v>
      </c>
      <c r="R146" s="125"/>
      <c r="S146" s="125"/>
      <c r="T146" s="125"/>
      <c r="U146" s="126"/>
      <c r="V146" s="44">
        <f>V144*Q146</f>
        <v>328.26772104990351</v>
      </c>
    </row>
    <row r="147" spans="1:22">
      <c r="A147" s="12" t="s">
        <v>80</v>
      </c>
      <c r="B147" s="118" t="s">
        <v>127</v>
      </c>
      <c r="C147" s="119"/>
      <c r="D147" s="119"/>
      <c r="E147" s="119"/>
      <c r="F147" s="119"/>
      <c r="G147" s="119"/>
      <c r="H147" s="119"/>
      <c r="I147" s="119"/>
      <c r="J147" s="119"/>
      <c r="K147" s="119"/>
      <c r="L147" s="119"/>
      <c r="M147" s="119"/>
      <c r="N147" s="119"/>
      <c r="O147" s="119"/>
      <c r="P147" s="120"/>
      <c r="Q147" s="124">
        <v>1.6500000000000001E-2</v>
      </c>
      <c r="R147" s="125"/>
      <c r="S147" s="125"/>
      <c r="T147" s="125"/>
      <c r="U147" s="126"/>
      <c r="V147" s="44">
        <f>V144*Q147</f>
        <v>71.268649964781702</v>
      </c>
    </row>
    <row r="148" spans="1:22">
      <c r="A148" s="127" t="s">
        <v>46</v>
      </c>
      <c r="B148" s="128"/>
      <c r="C148" s="128"/>
      <c r="D148" s="128"/>
      <c r="E148" s="128"/>
      <c r="F148" s="128"/>
      <c r="G148" s="128"/>
      <c r="H148" s="128"/>
      <c r="I148" s="128"/>
      <c r="J148" s="128"/>
      <c r="K148" s="128"/>
      <c r="L148" s="128"/>
      <c r="M148" s="128"/>
      <c r="N148" s="128"/>
      <c r="O148" s="128"/>
      <c r="P148" s="128"/>
      <c r="Q148" s="128"/>
      <c r="R148" s="128"/>
      <c r="S148" s="128"/>
      <c r="T148" s="128"/>
      <c r="U148" s="129"/>
      <c r="V148" s="46">
        <f>V141+V142+V143</f>
        <v>834.21296732495114</v>
      </c>
    </row>
    <row r="149" spans="1:22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</row>
    <row r="150" spans="1:22">
      <c r="A150" s="130" t="s">
        <v>81</v>
      </c>
      <c r="B150" s="130"/>
      <c r="C150" s="130"/>
      <c r="D150" s="130"/>
      <c r="E150" s="130"/>
      <c r="F150" s="130"/>
      <c r="G150" s="130"/>
      <c r="H150" s="130"/>
      <c r="I150" s="130"/>
      <c r="J150" s="130"/>
      <c r="K150" s="130"/>
      <c r="L150" s="130"/>
      <c r="M150" s="130"/>
      <c r="N150" s="130"/>
      <c r="O150" s="130"/>
      <c r="P150" s="130"/>
      <c r="Q150" s="130"/>
      <c r="R150" s="130"/>
      <c r="S150" s="130"/>
      <c r="T150" s="130"/>
      <c r="U150" s="130"/>
      <c r="V150" s="130"/>
    </row>
    <row r="151" spans="1:22">
      <c r="A151" s="127" t="s">
        <v>82</v>
      </c>
      <c r="B151" s="128"/>
      <c r="C151" s="128"/>
      <c r="D151" s="128"/>
      <c r="E151" s="128"/>
      <c r="F151" s="128"/>
      <c r="G151" s="128"/>
      <c r="H151" s="128"/>
      <c r="I151" s="128"/>
      <c r="J151" s="128"/>
      <c r="K151" s="128"/>
      <c r="L151" s="128"/>
      <c r="M151" s="128"/>
      <c r="N151" s="128"/>
      <c r="O151" s="128"/>
      <c r="P151" s="128"/>
      <c r="Q151" s="128"/>
      <c r="R151" s="128"/>
      <c r="S151" s="128"/>
      <c r="T151" s="128"/>
      <c r="U151" s="129"/>
      <c r="V151" s="47" t="s">
        <v>21</v>
      </c>
    </row>
    <row r="152" spans="1:22">
      <c r="A152" s="12" t="s">
        <v>83</v>
      </c>
      <c r="B152" s="118" t="s">
        <v>84</v>
      </c>
      <c r="C152" s="119"/>
      <c r="D152" s="119"/>
      <c r="E152" s="119"/>
      <c r="F152" s="119"/>
      <c r="G152" s="119"/>
      <c r="H152" s="119"/>
      <c r="I152" s="119"/>
      <c r="J152" s="119"/>
      <c r="K152" s="119"/>
      <c r="L152" s="119"/>
      <c r="M152" s="119"/>
      <c r="N152" s="119"/>
      <c r="O152" s="119"/>
      <c r="P152" s="119"/>
      <c r="Q152" s="119"/>
      <c r="R152" s="119"/>
      <c r="S152" s="119"/>
      <c r="T152" s="119"/>
      <c r="U152" s="120"/>
      <c r="V152" s="44">
        <f>V53</f>
        <v>1830.2818181818182</v>
      </c>
    </row>
    <row r="153" spans="1:22">
      <c r="A153" s="12" t="s">
        <v>2</v>
      </c>
      <c r="B153" s="118" t="s">
        <v>85</v>
      </c>
      <c r="C153" s="119"/>
      <c r="D153" s="119"/>
      <c r="E153" s="119"/>
      <c r="F153" s="119"/>
      <c r="G153" s="119"/>
      <c r="H153" s="119"/>
      <c r="I153" s="119"/>
      <c r="J153" s="119"/>
      <c r="K153" s="119"/>
      <c r="L153" s="119"/>
      <c r="M153" s="119"/>
      <c r="N153" s="119"/>
      <c r="O153" s="119"/>
      <c r="P153" s="119"/>
      <c r="Q153" s="119"/>
      <c r="R153" s="119"/>
      <c r="S153" s="119"/>
      <c r="T153" s="119"/>
      <c r="U153" s="120"/>
      <c r="V153" s="44">
        <f>V64</f>
        <v>421.96</v>
      </c>
    </row>
    <row r="154" spans="1:22">
      <c r="A154" s="12" t="s">
        <v>4</v>
      </c>
      <c r="B154" s="118" t="s">
        <v>136</v>
      </c>
      <c r="C154" s="119"/>
      <c r="D154" s="119"/>
      <c r="E154" s="119"/>
      <c r="F154" s="119"/>
      <c r="G154" s="119"/>
      <c r="H154" s="119"/>
      <c r="I154" s="119"/>
      <c r="J154" s="119"/>
      <c r="K154" s="119"/>
      <c r="L154" s="119"/>
      <c r="M154" s="119"/>
      <c r="N154" s="119"/>
      <c r="O154" s="119"/>
      <c r="P154" s="119"/>
      <c r="Q154" s="119"/>
      <c r="R154" s="119"/>
      <c r="S154" s="119"/>
      <c r="T154" s="119"/>
      <c r="U154" s="120"/>
      <c r="V154" s="44">
        <f>V75</f>
        <v>0</v>
      </c>
    </row>
    <row r="155" spans="1:22">
      <c r="A155" s="12" t="s">
        <v>22</v>
      </c>
      <c r="B155" s="118" t="s">
        <v>86</v>
      </c>
      <c r="C155" s="119"/>
      <c r="D155" s="119"/>
      <c r="E155" s="119"/>
      <c r="F155" s="119"/>
      <c r="G155" s="119"/>
      <c r="H155" s="119"/>
      <c r="I155" s="119"/>
      <c r="J155" s="119"/>
      <c r="K155" s="119"/>
      <c r="L155" s="119"/>
      <c r="M155" s="119"/>
      <c r="N155" s="119"/>
      <c r="O155" s="119"/>
      <c r="P155" s="119"/>
      <c r="Q155" s="119"/>
      <c r="R155" s="119"/>
      <c r="S155" s="119"/>
      <c r="T155" s="119"/>
      <c r="U155" s="120"/>
      <c r="V155" s="44">
        <f>V135</f>
        <v>1232.8573335709093</v>
      </c>
    </row>
    <row r="156" spans="1:22">
      <c r="A156" s="121" t="s">
        <v>87</v>
      </c>
      <c r="B156" s="122"/>
      <c r="C156" s="122"/>
      <c r="D156" s="122"/>
      <c r="E156" s="122"/>
      <c r="F156" s="122"/>
      <c r="G156" s="122"/>
      <c r="H156" s="122"/>
      <c r="I156" s="122"/>
      <c r="J156" s="122"/>
      <c r="K156" s="122"/>
      <c r="L156" s="122"/>
      <c r="M156" s="122"/>
      <c r="N156" s="122"/>
      <c r="O156" s="122"/>
      <c r="P156" s="122"/>
      <c r="Q156" s="122"/>
      <c r="R156" s="122"/>
      <c r="S156" s="122"/>
      <c r="T156" s="122"/>
      <c r="U156" s="123"/>
      <c r="V156" s="44">
        <f>SUM(V152:V155)</f>
        <v>3485.0991517527273</v>
      </c>
    </row>
    <row r="157" spans="1:22">
      <c r="A157" s="12" t="s">
        <v>23</v>
      </c>
      <c r="B157" s="118" t="s">
        <v>88</v>
      </c>
      <c r="C157" s="119"/>
      <c r="D157" s="119"/>
      <c r="E157" s="119"/>
      <c r="F157" s="119"/>
      <c r="G157" s="119"/>
      <c r="H157" s="119"/>
      <c r="I157" s="119"/>
      <c r="J157" s="119"/>
      <c r="K157" s="119"/>
      <c r="L157" s="119"/>
      <c r="M157" s="119"/>
      <c r="N157" s="119"/>
      <c r="O157" s="119"/>
      <c r="P157" s="119"/>
      <c r="Q157" s="119"/>
      <c r="R157" s="119"/>
      <c r="S157" s="119"/>
      <c r="T157" s="119"/>
      <c r="U157" s="120"/>
      <c r="V157" s="44">
        <f>V148</f>
        <v>834.21296732495114</v>
      </c>
    </row>
    <row r="158" spans="1:22">
      <c r="A158" s="107" t="s">
        <v>137</v>
      </c>
      <c r="B158" s="108"/>
      <c r="C158" s="108"/>
      <c r="D158" s="108"/>
      <c r="E158" s="108"/>
      <c r="F158" s="108"/>
      <c r="G158" s="108"/>
      <c r="H158" s="108"/>
      <c r="I158" s="108"/>
      <c r="J158" s="108"/>
      <c r="K158" s="108"/>
      <c r="L158" s="108"/>
      <c r="M158" s="108"/>
      <c r="N158" s="108"/>
      <c r="O158" s="108"/>
      <c r="P158" s="108"/>
      <c r="Q158" s="108"/>
      <c r="R158" s="108"/>
      <c r="S158" s="108"/>
      <c r="T158" s="108"/>
      <c r="U158" s="109"/>
      <c r="V158" s="30">
        <f>SUM(V156:V157)</f>
        <v>4319.3121190776783</v>
      </c>
    </row>
    <row r="161" spans="1:22">
      <c r="A161" s="106" t="s">
        <v>92</v>
      </c>
      <c r="B161" s="106"/>
      <c r="C161" s="106"/>
      <c r="D161" s="106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</row>
    <row r="162" spans="1:22">
      <c r="A162" s="107" t="s">
        <v>89</v>
      </c>
      <c r="B162" s="108"/>
      <c r="C162" s="108"/>
      <c r="D162" s="108"/>
      <c r="E162" s="108"/>
      <c r="F162" s="108"/>
      <c r="G162" s="108"/>
      <c r="H162" s="108"/>
      <c r="I162" s="108"/>
      <c r="J162" s="108"/>
      <c r="K162" s="108"/>
      <c r="L162" s="108"/>
      <c r="M162" s="108"/>
      <c r="N162" s="108"/>
      <c r="O162" s="108"/>
      <c r="P162" s="108"/>
      <c r="Q162" s="108"/>
      <c r="R162" s="108"/>
      <c r="S162" s="108"/>
      <c r="T162" s="108"/>
      <c r="U162" s="108"/>
      <c r="V162" s="109"/>
    </row>
    <row r="163" spans="1:22" ht="31.5">
      <c r="A163" s="75" t="s">
        <v>90</v>
      </c>
      <c r="B163" s="76"/>
      <c r="C163" s="76"/>
      <c r="D163" s="76"/>
      <c r="E163" s="76"/>
      <c r="F163" s="76"/>
      <c r="G163" s="76"/>
      <c r="H163" s="76"/>
      <c r="I163" s="76"/>
      <c r="J163" s="76"/>
      <c r="K163" s="76"/>
      <c r="L163" s="76"/>
      <c r="M163" s="76"/>
      <c r="N163" s="76"/>
      <c r="O163" s="76"/>
      <c r="P163" s="76"/>
      <c r="Q163" s="76"/>
      <c r="R163" s="110" t="s">
        <v>105</v>
      </c>
      <c r="S163" s="111"/>
      <c r="T163" s="110" t="s">
        <v>106</v>
      </c>
      <c r="U163" s="112"/>
      <c r="V163" s="77" t="s">
        <v>107</v>
      </c>
    </row>
    <row r="164" spans="1:22">
      <c r="A164" s="78" t="s">
        <v>83</v>
      </c>
      <c r="B164" s="113" t="s">
        <v>108</v>
      </c>
      <c r="C164" s="114"/>
      <c r="D164" s="114"/>
      <c r="E164" s="114"/>
      <c r="F164" s="114"/>
      <c r="G164" s="114"/>
      <c r="H164" s="114"/>
      <c r="I164" s="114"/>
      <c r="J164" s="114"/>
      <c r="K164" s="114"/>
      <c r="L164" s="114"/>
      <c r="M164" s="114"/>
      <c r="N164" s="114"/>
      <c r="O164" s="114"/>
      <c r="P164" s="114"/>
      <c r="Q164" s="114"/>
      <c r="R164" s="115">
        <f>M29</f>
        <v>3</v>
      </c>
      <c r="S164" s="115"/>
      <c r="T164" s="116">
        <f>V158</f>
        <v>4319.3121190776783</v>
      </c>
      <c r="U164" s="117"/>
      <c r="V164" s="24">
        <f>T164*R164</f>
        <v>12957.936357233035</v>
      </c>
    </row>
    <row r="165" spans="1:22">
      <c r="A165" s="78" t="s">
        <v>4</v>
      </c>
      <c r="B165" s="102" t="s">
        <v>149</v>
      </c>
      <c r="C165" s="103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4"/>
      <c r="V165" s="24">
        <f>V164*Q22</f>
        <v>155495.23628679643</v>
      </c>
    </row>
    <row r="166" spans="1:22">
      <c r="A166" s="52"/>
      <c r="B166" s="53"/>
      <c r="C166" s="54"/>
      <c r="D166" s="54"/>
      <c r="E166" s="54"/>
      <c r="F166" s="54"/>
      <c r="G166" s="54"/>
      <c r="H166" s="54"/>
      <c r="I166" s="54"/>
      <c r="J166" s="54"/>
      <c r="K166" s="54"/>
      <c r="L166" s="54"/>
      <c r="M166" s="54"/>
      <c r="N166" s="54"/>
      <c r="O166" s="54"/>
      <c r="P166" s="54"/>
      <c r="Q166" s="54"/>
      <c r="R166" s="54"/>
      <c r="S166" s="54"/>
      <c r="T166" s="54"/>
      <c r="U166" s="54"/>
      <c r="V166" s="55"/>
    </row>
    <row r="168" spans="1:22" ht="50.25" customHeight="1">
      <c r="A168" s="105" t="s">
        <v>138</v>
      </c>
      <c r="B168" s="105"/>
      <c r="C168" s="105"/>
      <c r="D168" s="105"/>
      <c r="E168" s="105"/>
      <c r="F168" s="105"/>
      <c r="G168" s="105"/>
      <c r="H168" s="105"/>
      <c r="I168" s="105"/>
      <c r="J168" s="105"/>
      <c r="K168" s="105"/>
      <c r="L168" s="105"/>
      <c r="M168" s="105"/>
      <c r="N168" s="105"/>
      <c r="O168" s="105"/>
      <c r="P168" s="105"/>
      <c r="Q168" s="105"/>
      <c r="R168" s="105"/>
      <c r="S168" s="105"/>
      <c r="T168" s="105"/>
      <c r="U168" s="105"/>
      <c r="V168" s="105"/>
    </row>
    <row r="170" spans="1:22">
      <c r="A170" s="51" t="s">
        <v>109</v>
      </c>
    </row>
  </sheetData>
  <mergeCells count="192">
    <mergeCell ref="A1:V1"/>
    <mergeCell ref="A2:V2"/>
    <mergeCell ref="A5:V5"/>
    <mergeCell ref="A7:V7"/>
    <mergeCell ref="A8:V8"/>
    <mergeCell ref="A9:N9"/>
    <mergeCell ref="O9:V9"/>
    <mergeCell ref="B16:P16"/>
    <mergeCell ref="Q16:V16"/>
    <mergeCell ref="B17:P17"/>
    <mergeCell ref="Q17:V17"/>
    <mergeCell ref="B18:P18"/>
    <mergeCell ref="Q18:V18"/>
    <mergeCell ref="A10:V10"/>
    <mergeCell ref="A12:V12"/>
    <mergeCell ref="B14:P14"/>
    <mergeCell ref="Q14:V14"/>
    <mergeCell ref="B15:P15"/>
    <mergeCell ref="Q15:V15"/>
    <mergeCell ref="B22:P22"/>
    <mergeCell ref="Q22:V22"/>
    <mergeCell ref="A23:V23"/>
    <mergeCell ref="A24:V24"/>
    <mergeCell ref="A26:V26"/>
    <mergeCell ref="A28:F28"/>
    <mergeCell ref="G28:L28"/>
    <mergeCell ref="M28:V28"/>
    <mergeCell ref="B19:P19"/>
    <mergeCell ref="Q19:V19"/>
    <mergeCell ref="B20:P20"/>
    <mergeCell ref="Q20:V20"/>
    <mergeCell ref="B21:P21"/>
    <mergeCell ref="Q21:V21"/>
    <mergeCell ref="B36:P36"/>
    <mergeCell ref="Q36:V36"/>
    <mergeCell ref="B37:P37"/>
    <mergeCell ref="Q37:V37"/>
    <mergeCell ref="B38:P38"/>
    <mergeCell ref="Q38:V38"/>
    <mergeCell ref="A29:F29"/>
    <mergeCell ref="G29:L29"/>
    <mergeCell ref="M29:V29"/>
    <mergeCell ref="A32:V32"/>
    <mergeCell ref="A33:V33"/>
    <mergeCell ref="A35:V35"/>
    <mergeCell ref="B42:P42"/>
    <mergeCell ref="Q42:V42"/>
    <mergeCell ref="B43:V43"/>
    <mergeCell ref="A45:V45"/>
    <mergeCell ref="B47:P47"/>
    <mergeCell ref="Q47:U47"/>
    <mergeCell ref="B39:P39"/>
    <mergeCell ref="Q39:V39"/>
    <mergeCell ref="B40:P40"/>
    <mergeCell ref="Q40:V40"/>
    <mergeCell ref="B41:P41"/>
    <mergeCell ref="Q41:V41"/>
    <mergeCell ref="B51:U51"/>
    <mergeCell ref="B52:P52"/>
    <mergeCell ref="Q52:U52"/>
    <mergeCell ref="B53:U53"/>
    <mergeCell ref="A56:V56"/>
    <mergeCell ref="B58:U58"/>
    <mergeCell ref="B48:P48"/>
    <mergeCell ref="Q48:U48"/>
    <mergeCell ref="B49:P49"/>
    <mergeCell ref="Q49:U49"/>
    <mergeCell ref="B50:P50"/>
    <mergeCell ref="Q50:U50"/>
    <mergeCell ref="A67:V67"/>
    <mergeCell ref="B69:U69"/>
    <mergeCell ref="B70:U70"/>
    <mergeCell ref="B71:U71"/>
    <mergeCell ref="B72:U72"/>
    <mergeCell ref="B73:U73"/>
    <mergeCell ref="B59:O59"/>
    <mergeCell ref="B60:U60"/>
    <mergeCell ref="B61:O61"/>
    <mergeCell ref="B62:O62"/>
    <mergeCell ref="B63:U63"/>
    <mergeCell ref="A64:U64"/>
    <mergeCell ref="B82:P82"/>
    <mergeCell ref="Q82:U82"/>
    <mergeCell ref="B83:P83"/>
    <mergeCell ref="Q83:U83"/>
    <mergeCell ref="B84:P84"/>
    <mergeCell ref="Q84:U84"/>
    <mergeCell ref="B74:U74"/>
    <mergeCell ref="A75:U75"/>
    <mergeCell ref="A78:V78"/>
    <mergeCell ref="A80:V80"/>
    <mergeCell ref="B81:P81"/>
    <mergeCell ref="Q81:U81"/>
    <mergeCell ref="B88:P88"/>
    <mergeCell ref="Q88:U88"/>
    <mergeCell ref="B89:P89"/>
    <mergeCell ref="Q89:U89"/>
    <mergeCell ref="A90:P90"/>
    <mergeCell ref="Q90:U90"/>
    <mergeCell ref="B85:P85"/>
    <mergeCell ref="Q85:U85"/>
    <mergeCell ref="B86:P86"/>
    <mergeCell ref="Q86:U86"/>
    <mergeCell ref="B87:P87"/>
    <mergeCell ref="Q87:U87"/>
    <mergeCell ref="B96:P96"/>
    <mergeCell ref="Q96:U96"/>
    <mergeCell ref="B97:U97"/>
    <mergeCell ref="A98:U98"/>
    <mergeCell ref="A100:V100"/>
    <mergeCell ref="B101:U101"/>
    <mergeCell ref="A92:V92"/>
    <mergeCell ref="B93:U93"/>
    <mergeCell ref="B94:P94"/>
    <mergeCell ref="Q94:U94"/>
    <mergeCell ref="B95:P95"/>
    <mergeCell ref="Q95:U95"/>
    <mergeCell ref="B108:P108"/>
    <mergeCell ref="Q108:U108"/>
    <mergeCell ref="B109:U109"/>
    <mergeCell ref="B110:U110"/>
    <mergeCell ref="B111:P111"/>
    <mergeCell ref="Q111:U111"/>
    <mergeCell ref="B102:P102"/>
    <mergeCell ref="Q102:U102"/>
    <mergeCell ref="B103:U103"/>
    <mergeCell ref="A104:U104"/>
    <mergeCell ref="A106:V106"/>
    <mergeCell ref="B107:U107"/>
    <mergeCell ref="B119:P119"/>
    <mergeCell ref="Q119:U119"/>
    <mergeCell ref="B120:P120"/>
    <mergeCell ref="Q120:U120"/>
    <mergeCell ref="B121:P121"/>
    <mergeCell ref="Q121:U121"/>
    <mergeCell ref="B112:U112"/>
    <mergeCell ref="B113:U113"/>
    <mergeCell ref="A114:U114"/>
    <mergeCell ref="A116:V116"/>
    <mergeCell ref="B117:U117"/>
    <mergeCell ref="B118:P118"/>
    <mergeCell ref="Q118:U118"/>
    <mergeCell ref="B128:U128"/>
    <mergeCell ref="B129:U129"/>
    <mergeCell ref="B130:U130"/>
    <mergeCell ref="B131:U131"/>
    <mergeCell ref="B132:U132"/>
    <mergeCell ref="B133:U133"/>
    <mergeCell ref="B122:P122"/>
    <mergeCell ref="Q122:U122"/>
    <mergeCell ref="B123:U123"/>
    <mergeCell ref="B124:U124"/>
    <mergeCell ref="A125:U125"/>
    <mergeCell ref="A127:V127"/>
    <mergeCell ref="B142:P142"/>
    <mergeCell ref="Q142:U142"/>
    <mergeCell ref="B143:P143"/>
    <mergeCell ref="Q143:U143"/>
    <mergeCell ref="B144:P144"/>
    <mergeCell ref="Q144:U144"/>
    <mergeCell ref="B134:U134"/>
    <mergeCell ref="A135:U135"/>
    <mergeCell ref="A139:V139"/>
    <mergeCell ref="B140:P140"/>
    <mergeCell ref="Q140:U140"/>
    <mergeCell ref="B141:P141"/>
    <mergeCell ref="Q141:U141"/>
    <mergeCell ref="A148:U148"/>
    <mergeCell ref="A150:V150"/>
    <mergeCell ref="A151:U151"/>
    <mergeCell ref="B152:U152"/>
    <mergeCell ref="B153:U153"/>
    <mergeCell ref="B154:U154"/>
    <mergeCell ref="B145:P145"/>
    <mergeCell ref="Q145:U145"/>
    <mergeCell ref="B146:P146"/>
    <mergeCell ref="Q146:U146"/>
    <mergeCell ref="B147:P147"/>
    <mergeCell ref="Q147:U147"/>
    <mergeCell ref="A168:V168"/>
    <mergeCell ref="R163:S163"/>
    <mergeCell ref="T163:U163"/>
    <mergeCell ref="B164:Q164"/>
    <mergeCell ref="R164:S164"/>
    <mergeCell ref="T164:U164"/>
    <mergeCell ref="B165:U165"/>
    <mergeCell ref="B155:U155"/>
    <mergeCell ref="A156:U156"/>
    <mergeCell ref="B157:U157"/>
    <mergeCell ref="A158:U158"/>
    <mergeCell ref="A161:V161"/>
    <mergeCell ref="A162:V162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71"/>
  <sheetViews>
    <sheetView topLeftCell="A157" workbookViewId="0">
      <selection activeCell="R172" sqref="R172"/>
    </sheetView>
  </sheetViews>
  <sheetFormatPr defaultRowHeight="15.75"/>
  <cols>
    <col min="1" max="1" width="19.28515625" style="1" customWidth="1"/>
    <col min="2" max="3" width="3.28515625" style="1" customWidth="1"/>
    <col min="4" max="4" width="3.5703125" style="1" customWidth="1"/>
    <col min="5" max="5" width="2.85546875" style="1" customWidth="1"/>
    <col min="6" max="6" width="3.28515625" style="1" customWidth="1"/>
    <col min="7" max="7" width="6.85546875" style="1" customWidth="1"/>
    <col min="8" max="8" width="3" style="1" customWidth="1"/>
    <col min="9" max="9" width="2.140625" style="1" customWidth="1"/>
    <col min="10" max="10" width="2.28515625" style="1" customWidth="1"/>
    <col min="11" max="11" width="2.140625" style="1" customWidth="1"/>
    <col min="12" max="12" width="4.7109375" style="1" customWidth="1"/>
    <col min="13" max="13" width="3.140625" style="1" customWidth="1"/>
    <col min="14" max="14" width="2.7109375" style="1" customWidth="1"/>
    <col min="15" max="15" width="9.85546875" style="1" customWidth="1"/>
    <col min="16" max="18" width="9.140625" style="1"/>
    <col min="19" max="21" width="9.140625" style="1" customWidth="1"/>
    <col min="22" max="22" width="18.140625" style="1" customWidth="1"/>
    <col min="23" max="23" width="9.140625" style="1"/>
    <col min="24" max="24" width="10.7109375" style="1" bestFit="1" customWidth="1"/>
    <col min="25" max="16384" width="9.140625" style="1"/>
  </cols>
  <sheetData>
    <row r="1" spans="1:24">
      <c r="A1" s="245" t="s">
        <v>131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</row>
    <row r="2" spans="1:24">
      <c r="A2" s="245" t="s">
        <v>158</v>
      </c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</row>
    <row r="3" spans="1:24">
      <c r="A3" s="85"/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</row>
    <row r="4" spans="1:24" s="13" customFormat="1">
      <c r="A4" s="56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</row>
    <row r="5" spans="1:24" ht="15.75" customHeight="1">
      <c r="A5" s="217" t="s">
        <v>174</v>
      </c>
      <c r="B5" s="217"/>
      <c r="C5" s="217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217"/>
      <c r="S5" s="217"/>
      <c r="T5" s="217"/>
      <c r="U5" s="217"/>
      <c r="V5" s="217"/>
    </row>
    <row r="6" spans="1:24" ht="15.75" customHeight="1">
      <c r="A6" s="87"/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X6" s="60"/>
    </row>
    <row r="7" spans="1:24">
      <c r="A7" s="248" t="s">
        <v>133</v>
      </c>
      <c r="B7" s="248"/>
      <c r="C7" s="248"/>
      <c r="D7" s="248"/>
      <c r="E7" s="248"/>
      <c r="F7" s="248"/>
      <c r="G7" s="248"/>
      <c r="H7" s="248"/>
      <c r="I7" s="248"/>
      <c r="J7" s="248"/>
      <c r="K7" s="248"/>
      <c r="L7" s="248"/>
      <c r="M7" s="248"/>
      <c r="N7" s="248"/>
      <c r="O7" s="248"/>
      <c r="P7" s="248"/>
      <c r="Q7" s="248"/>
      <c r="R7" s="248"/>
      <c r="S7" s="248"/>
      <c r="T7" s="248"/>
      <c r="U7" s="248"/>
      <c r="V7" s="248"/>
    </row>
    <row r="8" spans="1:24">
      <c r="A8" s="249" t="s">
        <v>130</v>
      </c>
      <c r="B8" s="250"/>
      <c r="C8" s="250"/>
      <c r="D8" s="250"/>
      <c r="E8" s="250"/>
      <c r="F8" s="250"/>
      <c r="G8" s="250"/>
      <c r="H8" s="250"/>
      <c r="I8" s="250"/>
      <c r="J8" s="250"/>
      <c r="K8" s="250"/>
      <c r="L8" s="250"/>
      <c r="M8" s="250"/>
      <c r="N8" s="250"/>
      <c r="O8" s="250"/>
      <c r="P8" s="250"/>
      <c r="Q8" s="250"/>
      <c r="R8" s="250"/>
      <c r="S8" s="250"/>
      <c r="T8" s="250"/>
      <c r="U8" s="250"/>
      <c r="V8" s="251"/>
    </row>
    <row r="9" spans="1:24">
      <c r="A9" s="235" t="s">
        <v>128</v>
      </c>
      <c r="B9" s="236"/>
      <c r="C9" s="236"/>
      <c r="D9" s="236"/>
      <c r="E9" s="236"/>
      <c r="F9" s="236"/>
      <c r="G9" s="236"/>
      <c r="H9" s="236"/>
      <c r="I9" s="236"/>
      <c r="J9" s="236"/>
      <c r="K9" s="236"/>
      <c r="L9" s="236"/>
      <c r="M9" s="236"/>
      <c r="N9" s="236"/>
      <c r="O9" s="237" t="s">
        <v>132</v>
      </c>
      <c r="P9" s="236"/>
      <c r="Q9" s="236"/>
      <c r="R9" s="236"/>
      <c r="S9" s="236"/>
      <c r="T9" s="236"/>
      <c r="U9" s="236"/>
      <c r="V9" s="238"/>
    </row>
    <row r="10" spans="1:24" ht="30" customHeight="1">
      <c r="A10" s="239" t="s">
        <v>129</v>
      </c>
      <c r="B10" s="240"/>
      <c r="C10" s="240"/>
      <c r="D10" s="240"/>
      <c r="E10" s="240"/>
      <c r="F10" s="240"/>
      <c r="G10" s="240"/>
      <c r="H10" s="240"/>
      <c r="I10" s="240"/>
      <c r="J10" s="240"/>
      <c r="K10" s="240"/>
      <c r="L10" s="240"/>
      <c r="M10" s="240"/>
      <c r="N10" s="240"/>
      <c r="O10" s="240"/>
      <c r="P10" s="240"/>
      <c r="Q10" s="240"/>
      <c r="R10" s="240"/>
      <c r="S10" s="240"/>
      <c r="T10" s="240"/>
      <c r="U10" s="240"/>
      <c r="V10" s="241"/>
      <c r="X10" s="95" t="s">
        <v>109</v>
      </c>
    </row>
    <row r="12" spans="1:24">
      <c r="A12" s="190" t="s">
        <v>181</v>
      </c>
      <c r="B12" s="190"/>
      <c r="C12" s="190"/>
      <c r="D12" s="190"/>
      <c r="E12" s="190"/>
      <c r="F12" s="190"/>
      <c r="G12" s="190"/>
      <c r="H12" s="190"/>
      <c r="I12" s="190"/>
      <c r="J12" s="190"/>
      <c r="K12" s="190"/>
      <c r="L12" s="190"/>
      <c r="M12" s="190"/>
      <c r="N12" s="190"/>
      <c r="O12" s="190"/>
      <c r="P12" s="190"/>
      <c r="Q12" s="190"/>
      <c r="R12" s="190"/>
      <c r="S12" s="190"/>
      <c r="T12" s="190"/>
      <c r="U12" s="190"/>
      <c r="V12" s="190"/>
      <c r="X12" s="95" t="s">
        <v>109</v>
      </c>
    </row>
    <row r="13" spans="1:24">
      <c r="A13" s="85"/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X13" s="74" t="s">
        <v>109</v>
      </c>
    </row>
    <row r="14" spans="1:24">
      <c r="A14" s="20" t="s">
        <v>0</v>
      </c>
      <c r="B14" s="146" t="s">
        <v>1</v>
      </c>
      <c r="C14" s="147"/>
      <c r="D14" s="147"/>
      <c r="E14" s="147"/>
      <c r="F14" s="147"/>
      <c r="G14" s="147"/>
      <c r="H14" s="147"/>
      <c r="I14" s="147"/>
      <c r="J14" s="147"/>
      <c r="K14" s="147"/>
      <c r="L14" s="147"/>
      <c r="M14" s="147"/>
      <c r="N14" s="147"/>
      <c r="O14" s="147"/>
      <c r="P14" s="148"/>
      <c r="Q14" s="242"/>
      <c r="R14" s="243"/>
      <c r="S14" s="243"/>
      <c r="T14" s="243"/>
      <c r="U14" s="243"/>
      <c r="V14" s="244"/>
    </row>
    <row r="15" spans="1:24">
      <c r="A15" s="20" t="s">
        <v>2</v>
      </c>
      <c r="B15" s="146" t="s">
        <v>3</v>
      </c>
      <c r="C15" s="147"/>
      <c r="D15" s="147"/>
      <c r="E15" s="147"/>
      <c r="F15" s="147"/>
      <c r="G15" s="147"/>
      <c r="H15" s="147"/>
      <c r="I15" s="147"/>
      <c r="J15" s="147"/>
      <c r="K15" s="147"/>
      <c r="L15" s="147"/>
      <c r="M15" s="147"/>
      <c r="N15" s="147"/>
      <c r="O15" s="147"/>
      <c r="P15" s="148"/>
      <c r="Q15" s="234"/>
      <c r="R15" s="228"/>
      <c r="S15" s="228"/>
      <c r="T15" s="228"/>
      <c r="U15" s="228"/>
      <c r="V15" s="229"/>
    </row>
    <row r="16" spans="1:24" ht="33.75" customHeight="1">
      <c r="A16" s="20" t="s">
        <v>140</v>
      </c>
      <c r="B16" s="146" t="s">
        <v>182</v>
      </c>
      <c r="C16" s="147"/>
      <c r="D16" s="147"/>
      <c r="E16" s="147"/>
      <c r="F16" s="147"/>
      <c r="G16" s="147"/>
      <c r="H16" s="147"/>
      <c r="I16" s="147"/>
      <c r="J16" s="147"/>
      <c r="K16" s="147"/>
      <c r="L16" s="147"/>
      <c r="M16" s="147"/>
      <c r="N16" s="147"/>
      <c r="O16" s="147"/>
      <c r="P16" s="148"/>
      <c r="Q16" s="234" t="s">
        <v>109</v>
      </c>
      <c r="R16" s="228"/>
      <c r="S16" s="228"/>
      <c r="T16" s="228"/>
      <c r="U16" s="228"/>
      <c r="V16" s="229"/>
    </row>
    <row r="17" spans="1:24" ht="15.75" customHeight="1">
      <c r="A17" s="20" t="s">
        <v>61</v>
      </c>
      <c r="B17" s="146" t="s">
        <v>112</v>
      </c>
      <c r="C17" s="147"/>
      <c r="D17" s="147"/>
      <c r="E17" s="147"/>
      <c r="F17" s="147"/>
      <c r="G17" s="147"/>
      <c r="H17" s="147"/>
      <c r="I17" s="147"/>
      <c r="J17" s="147"/>
      <c r="K17" s="147"/>
      <c r="L17" s="147"/>
      <c r="M17" s="147"/>
      <c r="N17" s="147"/>
      <c r="O17" s="147"/>
      <c r="P17" s="148"/>
      <c r="Q17" s="234" t="s">
        <v>109</v>
      </c>
      <c r="R17" s="228"/>
      <c r="S17" s="228"/>
      <c r="T17" s="228"/>
      <c r="U17" s="228"/>
      <c r="V17" s="229"/>
    </row>
    <row r="18" spans="1:24" ht="15.75" customHeight="1">
      <c r="A18" s="20" t="s">
        <v>62</v>
      </c>
      <c r="B18" s="146" t="s">
        <v>113</v>
      </c>
      <c r="C18" s="147"/>
      <c r="D18" s="147"/>
      <c r="E18" s="147"/>
      <c r="F18" s="147"/>
      <c r="G18" s="147"/>
      <c r="H18" s="147"/>
      <c r="I18" s="147"/>
      <c r="J18" s="147"/>
      <c r="K18" s="147"/>
      <c r="L18" s="147"/>
      <c r="M18" s="147"/>
      <c r="N18" s="147"/>
      <c r="O18" s="147"/>
      <c r="P18" s="148"/>
      <c r="Q18" s="227" t="s">
        <v>109</v>
      </c>
      <c r="R18" s="228"/>
      <c r="S18" s="228"/>
      <c r="T18" s="228"/>
      <c r="U18" s="228"/>
      <c r="V18" s="229"/>
    </row>
    <row r="19" spans="1:24" ht="15.75" customHeight="1">
      <c r="A19" s="20" t="s">
        <v>79</v>
      </c>
      <c r="B19" s="146" t="s">
        <v>114</v>
      </c>
      <c r="C19" s="147"/>
      <c r="D19" s="147"/>
      <c r="E19" s="147"/>
      <c r="F19" s="147"/>
      <c r="G19" s="147"/>
      <c r="H19" s="147"/>
      <c r="I19" s="147"/>
      <c r="J19" s="147"/>
      <c r="K19" s="147"/>
      <c r="L19" s="147"/>
      <c r="M19" s="147"/>
      <c r="N19" s="147"/>
      <c r="O19" s="147"/>
      <c r="P19" s="148"/>
      <c r="Q19" s="234" t="s">
        <v>109</v>
      </c>
      <c r="R19" s="228"/>
      <c r="S19" s="228"/>
      <c r="T19" s="228"/>
      <c r="U19" s="228"/>
      <c r="V19" s="229"/>
    </row>
    <row r="20" spans="1:24">
      <c r="A20" s="20" t="s">
        <v>80</v>
      </c>
      <c r="B20" s="146" t="s">
        <v>115</v>
      </c>
      <c r="C20" s="147"/>
      <c r="D20" s="147"/>
      <c r="E20" s="147"/>
      <c r="F20" s="147"/>
      <c r="G20" s="147"/>
      <c r="H20" s="147"/>
      <c r="I20" s="147"/>
      <c r="J20" s="147"/>
      <c r="K20" s="147"/>
      <c r="L20" s="147"/>
      <c r="M20" s="147"/>
      <c r="N20" s="147"/>
      <c r="O20" s="147"/>
      <c r="P20" s="148"/>
      <c r="Q20" s="234" t="s">
        <v>163</v>
      </c>
      <c r="R20" s="228"/>
      <c r="S20" s="228"/>
      <c r="T20" s="228"/>
      <c r="U20" s="228"/>
      <c r="V20" s="229"/>
    </row>
    <row r="21" spans="1:24">
      <c r="A21" s="20" t="s">
        <v>121</v>
      </c>
      <c r="B21" s="146" t="s">
        <v>116</v>
      </c>
      <c r="C21" s="147"/>
      <c r="D21" s="147"/>
      <c r="E21" s="147"/>
      <c r="F21" s="147"/>
      <c r="G21" s="147"/>
      <c r="H21" s="147"/>
      <c r="I21" s="147"/>
      <c r="J21" s="147"/>
      <c r="K21" s="147"/>
      <c r="L21" s="147"/>
      <c r="M21" s="147"/>
      <c r="N21" s="147"/>
      <c r="O21" s="147"/>
      <c r="P21" s="148"/>
      <c r="Q21" s="227" t="s">
        <v>109</v>
      </c>
      <c r="R21" s="228"/>
      <c r="S21" s="228"/>
      <c r="T21" s="228"/>
      <c r="U21" s="228"/>
      <c r="V21" s="229"/>
    </row>
    <row r="22" spans="1:24">
      <c r="A22" s="20" t="s">
        <v>6</v>
      </c>
      <c r="B22" s="146" t="s">
        <v>7</v>
      </c>
      <c r="C22" s="147"/>
      <c r="D22" s="147"/>
      <c r="E22" s="147"/>
      <c r="F22" s="147"/>
      <c r="G22" s="147"/>
      <c r="H22" s="147"/>
      <c r="I22" s="147"/>
      <c r="J22" s="147"/>
      <c r="K22" s="147"/>
      <c r="L22" s="147"/>
      <c r="M22" s="147"/>
      <c r="N22" s="147"/>
      <c r="O22" s="147"/>
      <c r="P22" s="148"/>
      <c r="Q22" s="230">
        <v>12</v>
      </c>
      <c r="R22" s="231"/>
      <c r="S22" s="231"/>
      <c r="T22" s="231"/>
      <c r="U22" s="231"/>
      <c r="V22" s="232"/>
    </row>
    <row r="23" spans="1:24">
      <c r="A23" s="233" t="s">
        <v>183</v>
      </c>
      <c r="B23" s="233"/>
      <c r="C23" s="233"/>
      <c r="D23" s="233"/>
      <c r="E23" s="233"/>
      <c r="F23" s="233"/>
      <c r="G23" s="233"/>
      <c r="H23" s="233"/>
      <c r="I23" s="233"/>
      <c r="J23" s="233"/>
      <c r="K23" s="233"/>
      <c r="L23" s="233"/>
      <c r="M23" s="233"/>
      <c r="N23" s="233"/>
      <c r="O23" s="233"/>
      <c r="P23" s="233"/>
      <c r="Q23" s="233"/>
      <c r="R23" s="233"/>
      <c r="S23" s="233"/>
      <c r="T23" s="233"/>
      <c r="U23" s="233"/>
      <c r="V23" s="233"/>
    </row>
    <row r="24" spans="1:24">
      <c r="A24" s="233" t="s">
        <v>109</v>
      </c>
      <c r="B24" s="233"/>
      <c r="C24" s="233"/>
      <c r="D24" s="233"/>
      <c r="E24" s="233"/>
      <c r="F24" s="233"/>
      <c r="G24" s="233"/>
      <c r="H24" s="233"/>
      <c r="I24" s="233"/>
      <c r="J24" s="233"/>
      <c r="K24" s="233"/>
      <c r="L24" s="233"/>
      <c r="M24" s="233"/>
      <c r="N24" s="233"/>
      <c r="O24" s="233"/>
      <c r="P24" s="233"/>
      <c r="Q24" s="233"/>
      <c r="R24" s="233"/>
      <c r="S24" s="233"/>
      <c r="T24" s="233"/>
      <c r="U24" s="233"/>
      <c r="V24" s="233"/>
      <c r="X24" s="58"/>
    </row>
    <row r="25" spans="1:24">
      <c r="A25" s="59"/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X25" s="58"/>
    </row>
    <row r="26" spans="1:24">
      <c r="A26" s="217" t="s">
        <v>8</v>
      </c>
      <c r="B26" s="217"/>
      <c r="C26" s="217"/>
      <c r="D26" s="217"/>
      <c r="E26" s="217"/>
      <c r="F26" s="217"/>
      <c r="G26" s="217"/>
      <c r="H26" s="217"/>
      <c r="I26" s="217"/>
      <c r="J26" s="217"/>
      <c r="K26" s="217"/>
      <c r="L26" s="217"/>
      <c r="M26" s="217"/>
      <c r="N26" s="217"/>
      <c r="O26" s="217"/>
      <c r="P26" s="217"/>
      <c r="Q26" s="217"/>
      <c r="R26" s="217"/>
      <c r="S26" s="217"/>
      <c r="T26" s="217"/>
      <c r="U26" s="217"/>
      <c r="V26" s="217"/>
    </row>
    <row r="27" spans="1:24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</row>
    <row r="28" spans="1:24">
      <c r="A28" s="107" t="s">
        <v>9</v>
      </c>
      <c r="B28" s="108"/>
      <c r="C28" s="108"/>
      <c r="D28" s="108"/>
      <c r="E28" s="108"/>
      <c r="F28" s="109"/>
      <c r="G28" s="107" t="s">
        <v>10</v>
      </c>
      <c r="H28" s="108"/>
      <c r="I28" s="108"/>
      <c r="J28" s="108"/>
      <c r="K28" s="108"/>
      <c r="L28" s="109"/>
      <c r="M28" s="107" t="s">
        <v>11</v>
      </c>
      <c r="N28" s="108"/>
      <c r="O28" s="108"/>
      <c r="P28" s="108"/>
      <c r="Q28" s="108"/>
      <c r="R28" s="108"/>
      <c r="S28" s="108"/>
      <c r="T28" s="108"/>
      <c r="U28" s="108"/>
      <c r="V28" s="109"/>
    </row>
    <row r="29" spans="1:24" s="17" customFormat="1" ht="42" customHeight="1">
      <c r="A29" s="221" t="s">
        <v>134</v>
      </c>
      <c r="B29" s="222"/>
      <c r="C29" s="222"/>
      <c r="D29" s="222"/>
      <c r="E29" s="222"/>
      <c r="F29" s="223"/>
      <c r="G29" s="224" t="s">
        <v>110</v>
      </c>
      <c r="H29" s="225"/>
      <c r="I29" s="225"/>
      <c r="J29" s="225"/>
      <c r="K29" s="225"/>
      <c r="L29" s="226"/>
      <c r="M29" s="224">
        <v>2</v>
      </c>
      <c r="N29" s="225"/>
      <c r="O29" s="225"/>
      <c r="P29" s="225"/>
      <c r="Q29" s="225"/>
      <c r="R29" s="225"/>
      <c r="S29" s="225"/>
      <c r="T29" s="225"/>
      <c r="U29" s="225"/>
      <c r="V29" s="226"/>
    </row>
    <row r="30" spans="1:24">
      <c r="A30" s="1" t="s">
        <v>164</v>
      </c>
    </row>
    <row r="33" spans="1:24">
      <c r="A33" s="190" t="s">
        <v>12</v>
      </c>
      <c r="B33" s="190"/>
      <c r="C33" s="190"/>
      <c r="D33" s="190"/>
      <c r="E33" s="190"/>
      <c r="F33" s="190"/>
      <c r="G33" s="190"/>
      <c r="H33" s="190"/>
      <c r="I33" s="190"/>
      <c r="J33" s="190"/>
      <c r="K33" s="190"/>
      <c r="L33" s="190"/>
      <c r="M33" s="190"/>
      <c r="N33" s="190"/>
      <c r="O33" s="190"/>
      <c r="P33" s="190"/>
      <c r="Q33" s="190"/>
      <c r="R33" s="190"/>
      <c r="S33" s="190"/>
      <c r="T33" s="190"/>
      <c r="U33" s="190"/>
      <c r="V33" s="190"/>
    </row>
    <row r="34" spans="1:24">
      <c r="A34" s="190" t="s">
        <v>13</v>
      </c>
      <c r="B34" s="190"/>
      <c r="C34" s="190"/>
      <c r="D34" s="190"/>
      <c r="E34" s="190"/>
      <c r="F34" s="190"/>
      <c r="G34" s="190"/>
      <c r="H34" s="190"/>
      <c r="I34" s="190"/>
      <c r="J34" s="190"/>
      <c r="K34" s="190"/>
      <c r="L34" s="190"/>
      <c r="M34" s="190"/>
      <c r="N34" s="190"/>
      <c r="O34" s="190"/>
      <c r="P34" s="190"/>
      <c r="Q34" s="190"/>
      <c r="R34" s="190"/>
      <c r="S34" s="190"/>
      <c r="T34" s="190"/>
      <c r="U34" s="190"/>
      <c r="V34" s="190"/>
    </row>
    <row r="36" spans="1:24">
      <c r="A36" s="149" t="s">
        <v>14</v>
      </c>
      <c r="B36" s="150"/>
      <c r="C36" s="150"/>
      <c r="D36" s="150"/>
      <c r="E36" s="150"/>
      <c r="F36" s="150"/>
      <c r="G36" s="150"/>
      <c r="H36" s="150"/>
      <c r="I36" s="150"/>
      <c r="J36" s="150"/>
      <c r="K36" s="150"/>
      <c r="L36" s="150"/>
      <c r="M36" s="150"/>
      <c r="N36" s="150"/>
      <c r="O36" s="150"/>
      <c r="P36" s="150"/>
      <c r="Q36" s="150"/>
      <c r="R36" s="150"/>
      <c r="S36" s="150"/>
      <c r="T36" s="150"/>
      <c r="U36" s="150"/>
      <c r="V36" s="151"/>
    </row>
    <row r="37" spans="1:24">
      <c r="A37" s="20">
        <v>1</v>
      </c>
      <c r="B37" s="118" t="s">
        <v>15</v>
      </c>
      <c r="C37" s="119"/>
      <c r="D37" s="119"/>
      <c r="E37" s="119"/>
      <c r="F37" s="119"/>
      <c r="G37" s="119"/>
      <c r="H37" s="119"/>
      <c r="I37" s="119"/>
      <c r="J37" s="119"/>
      <c r="K37" s="119"/>
      <c r="L37" s="119"/>
      <c r="M37" s="119"/>
      <c r="N37" s="119"/>
      <c r="O37" s="119"/>
      <c r="P37" s="120"/>
      <c r="Q37" s="218" t="str">
        <f>A5</f>
        <v>MOTORISTA (CBO 7823)</v>
      </c>
      <c r="R37" s="219"/>
      <c r="S37" s="219"/>
      <c r="T37" s="219"/>
      <c r="U37" s="219"/>
      <c r="V37" s="220"/>
    </row>
    <row r="38" spans="1:24">
      <c r="A38" s="20">
        <v>2</v>
      </c>
      <c r="B38" s="118" t="s">
        <v>118</v>
      </c>
      <c r="C38" s="119"/>
      <c r="D38" s="119"/>
      <c r="E38" s="119"/>
      <c r="F38" s="119"/>
      <c r="G38" s="119"/>
      <c r="H38" s="119"/>
      <c r="I38" s="119"/>
      <c r="J38" s="119"/>
      <c r="K38" s="119"/>
      <c r="L38" s="119"/>
      <c r="M38" s="119"/>
      <c r="N38" s="119"/>
      <c r="O38" s="119"/>
      <c r="P38" s="120"/>
      <c r="Q38" s="209">
        <v>1412</v>
      </c>
      <c r="R38" s="210"/>
      <c r="S38" s="210"/>
      <c r="T38" s="210"/>
      <c r="U38" s="210"/>
      <c r="V38" s="211"/>
    </row>
    <row r="39" spans="1:24" ht="15.75" customHeight="1">
      <c r="A39" s="20">
        <v>3</v>
      </c>
      <c r="B39" s="146" t="s">
        <v>176</v>
      </c>
      <c r="C39" s="147"/>
      <c r="D39" s="147"/>
      <c r="E39" s="147"/>
      <c r="F39" s="147"/>
      <c r="G39" s="147"/>
      <c r="H39" s="147"/>
      <c r="I39" s="147"/>
      <c r="J39" s="147"/>
      <c r="K39" s="147"/>
      <c r="L39" s="147"/>
      <c r="M39" s="147"/>
      <c r="N39" s="147"/>
      <c r="O39" s="147"/>
      <c r="P39" s="148"/>
      <c r="Q39" s="209">
        <v>2061</v>
      </c>
      <c r="R39" s="210"/>
      <c r="S39" s="210"/>
      <c r="T39" s="210"/>
      <c r="U39" s="210"/>
      <c r="V39" s="211"/>
      <c r="X39" s="74" t="s">
        <v>109</v>
      </c>
    </row>
    <row r="40" spans="1:24">
      <c r="A40" s="20" t="s">
        <v>122</v>
      </c>
      <c r="B40" s="118" t="s">
        <v>146</v>
      </c>
      <c r="C40" s="119"/>
      <c r="D40" s="119"/>
      <c r="E40" s="119"/>
      <c r="F40" s="119"/>
      <c r="G40" s="119"/>
      <c r="H40" s="119"/>
      <c r="I40" s="119"/>
      <c r="J40" s="119"/>
      <c r="K40" s="119"/>
      <c r="L40" s="119"/>
      <c r="M40" s="119"/>
      <c r="N40" s="119"/>
      <c r="O40" s="119"/>
      <c r="P40" s="120"/>
      <c r="Q40" s="209">
        <v>40</v>
      </c>
      <c r="R40" s="210"/>
      <c r="S40" s="210"/>
      <c r="T40" s="210"/>
      <c r="U40" s="210"/>
      <c r="V40" s="211"/>
    </row>
    <row r="41" spans="1:24">
      <c r="A41" s="20" t="s">
        <v>123</v>
      </c>
      <c r="B41" s="118" t="s">
        <v>147</v>
      </c>
      <c r="C41" s="119"/>
      <c r="D41" s="119"/>
      <c r="E41" s="119"/>
      <c r="F41" s="119"/>
      <c r="G41" s="119"/>
      <c r="H41" s="119"/>
      <c r="I41" s="119"/>
      <c r="J41" s="119"/>
      <c r="K41" s="119"/>
      <c r="L41" s="119"/>
      <c r="M41" s="119"/>
      <c r="N41" s="119"/>
      <c r="O41" s="119"/>
      <c r="P41" s="120"/>
      <c r="Q41" s="209">
        <v>200</v>
      </c>
      <c r="R41" s="210"/>
      <c r="S41" s="210"/>
      <c r="T41" s="210"/>
      <c r="U41" s="210"/>
      <c r="V41" s="211"/>
    </row>
    <row r="42" spans="1:24">
      <c r="A42" s="20">
        <v>4</v>
      </c>
      <c r="B42" s="118" t="s">
        <v>16</v>
      </c>
      <c r="C42" s="119"/>
      <c r="D42" s="119"/>
      <c r="E42" s="119"/>
      <c r="F42" s="119"/>
      <c r="G42" s="119"/>
      <c r="H42" s="119"/>
      <c r="I42" s="119"/>
      <c r="J42" s="119"/>
      <c r="K42" s="119"/>
      <c r="L42" s="119"/>
      <c r="M42" s="119"/>
      <c r="N42" s="119"/>
      <c r="O42" s="119"/>
      <c r="P42" s="120"/>
      <c r="Q42" s="209" t="s">
        <v>175</v>
      </c>
      <c r="R42" s="210"/>
      <c r="S42" s="210"/>
      <c r="T42" s="210"/>
      <c r="U42" s="210"/>
      <c r="V42" s="211"/>
    </row>
    <row r="43" spans="1:24">
      <c r="A43" s="20">
        <v>5</v>
      </c>
      <c r="B43" s="118" t="s">
        <v>17</v>
      </c>
      <c r="C43" s="119"/>
      <c r="D43" s="119"/>
      <c r="E43" s="119"/>
      <c r="F43" s="119"/>
      <c r="G43" s="119"/>
      <c r="H43" s="119"/>
      <c r="I43" s="119"/>
      <c r="J43" s="119"/>
      <c r="K43" s="119"/>
      <c r="L43" s="119"/>
      <c r="M43" s="119"/>
      <c r="N43" s="119"/>
      <c r="O43" s="119"/>
      <c r="P43" s="120"/>
      <c r="Q43" s="212" t="s">
        <v>117</v>
      </c>
      <c r="R43" s="213"/>
      <c r="S43" s="213"/>
      <c r="T43" s="213"/>
      <c r="U43" s="213"/>
      <c r="V43" s="214"/>
    </row>
    <row r="44" spans="1:24" ht="15.75" customHeight="1">
      <c r="A44" s="2"/>
      <c r="B44" s="215" t="s">
        <v>148</v>
      </c>
      <c r="C44" s="216"/>
      <c r="D44" s="216"/>
      <c r="E44" s="216"/>
      <c r="F44" s="216"/>
      <c r="G44" s="216"/>
      <c r="H44" s="216"/>
      <c r="I44" s="216"/>
      <c r="J44" s="216"/>
      <c r="K44" s="216"/>
      <c r="L44" s="216"/>
      <c r="M44" s="216"/>
      <c r="N44" s="216"/>
      <c r="O44" s="216"/>
      <c r="P44" s="216"/>
      <c r="Q44" s="216"/>
      <c r="R44" s="216"/>
      <c r="S44" s="216"/>
      <c r="T44" s="216"/>
      <c r="U44" s="216"/>
      <c r="V44" s="216"/>
    </row>
    <row r="46" spans="1:24">
      <c r="A46" s="217" t="s">
        <v>18</v>
      </c>
      <c r="B46" s="217"/>
      <c r="C46" s="217"/>
      <c r="D46" s="217"/>
      <c r="E46" s="217"/>
      <c r="F46" s="217"/>
      <c r="G46" s="217"/>
      <c r="H46" s="217"/>
      <c r="I46" s="217"/>
      <c r="J46" s="217"/>
      <c r="K46" s="217"/>
      <c r="L46" s="217"/>
      <c r="M46" s="217"/>
      <c r="N46" s="217"/>
      <c r="O46" s="217"/>
      <c r="P46" s="217"/>
      <c r="Q46" s="217"/>
      <c r="R46" s="217"/>
      <c r="S46" s="217"/>
      <c r="T46" s="217"/>
      <c r="U46" s="217"/>
      <c r="V46" s="217"/>
    </row>
    <row r="47" spans="1:24">
      <c r="A47" s="88"/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</row>
    <row r="48" spans="1:24">
      <c r="A48" s="93">
        <v>1</v>
      </c>
      <c r="B48" s="107" t="s">
        <v>19</v>
      </c>
      <c r="C48" s="108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9"/>
      <c r="Q48" s="149" t="s">
        <v>20</v>
      </c>
      <c r="R48" s="178"/>
      <c r="S48" s="178"/>
      <c r="T48" s="178"/>
      <c r="U48" s="179"/>
      <c r="V48" s="93" t="s">
        <v>21</v>
      </c>
    </row>
    <row r="49" spans="1:24" ht="15.75" customHeight="1">
      <c r="A49" s="20" t="s">
        <v>0</v>
      </c>
      <c r="B49" s="146" t="s">
        <v>177</v>
      </c>
      <c r="C49" s="147"/>
      <c r="D49" s="147"/>
      <c r="E49" s="147"/>
      <c r="F49" s="147"/>
      <c r="G49" s="147"/>
      <c r="H49" s="147"/>
      <c r="I49" s="147"/>
      <c r="J49" s="147"/>
      <c r="K49" s="147"/>
      <c r="L49" s="147"/>
      <c r="M49" s="147"/>
      <c r="N49" s="147"/>
      <c r="O49" s="147"/>
      <c r="P49" s="148"/>
      <c r="Q49" s="205"/>
      <c r="R49" s="174"/>
      <c r="S49" s="174"/>
      <c r="T49" s="174"/>
      <c r="U49" s="176"/>
      <c r="V49" s="34">
        <f>Q39</f>
        <v>2061</v>
      </c>
    </row>
    <row r="50" spans="1:24">
      <c r="A50" s="15" t="s">
        <v>2</v>
      </c>
      <c r="B50" s="194" t="s">
        <v>135</v>
      </c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206">
        <v>20</v>
      </c>
      <c r="R50" s="207"/>
      <c r="S50" s="207"/>
      <c r="T50" s="207"/>
      <c r="U50" s="208"/>
      <c r="V50" s="34">
        <f>Q38*Q50%</f>
        <v>282.40000000000003</v>
      </c>
    </row>
    <row r="51" spans="1:24">
      <c r="A51" s="15" t="s">
        <v>4</v>
      </c>
      <c r="B51" s="194" t="s">
        <v>152</v>
      </c>
      <c r="C51" s="195"/>
      <c r="D51" s="195"/>
      <c r="E51" s="195"/>
      <c r="F51" s="195"/>
      <c r="G51" s="195"/>
      <c r="H51" s="195"/>
      <c r="I51" s="195"/>
      <c r="J51" s="195"/>
      <c r="K51" s="195"/>
      <c r="L51" s="195"/>
      <c r="M51" s="195"/>
      <c r="N51" s="195"/>
      <c r="O51" s="195"/>
      <c r="P51" s="195"/>
      <c r="Q51" s="196">
        <v>0</v>
      </c>
      <c r="R51" s="197"/>
      <c r="S51" s="197"/>
      <c r="T51" s="197"/>
      <c r="U51" s="198"/>
      <c r="V51" s="62">
        <f>(V49/220*180)*Q51%</f>
        <v>0</v>
      </c>
    </row>
    <row r="52" spans="1:24">
      <c r="A52" s="28"/>
      <c r="B52" s="113" t="s">
        <v>27</v>
      </c>
      <c r="C52" s="199"/>
      <c r="D52" s="199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30">
        <f>V49+V50+V51</f>
        <v>2343.4</v>
      </c>
    </row>
    <row r="53" spans="1:24">
      <c r="A53" s="15"/>
      <c r="B53" s="147"/>
      <c r="C53" s="147"/>
      <c r="D53" s="147"/>
      <c r="E53" s="147"/>
      <c r="F53" s="147"/>
      <c r="G53" s="147"/>
      <c r="H53" s="147"/>
      <c r="I53" s="147"/>
      <c r="J53" s="147"/>
      <c r="K53" s="147"/>
      <c r="L53" s="147"/>
      <c r="M53" s="147"/>
      <c r="N53" s="147"/>
      <c r="O53" s="147"/>
      <c r="P53" s="148"/>
      <c r="Q53" s="200"/>
      <c r="R53" s="201"/>
      <c r="S53" s="201"/>
      <c r="T53" s="201"/>
      <c r="U53" s="202"/>
      <c r="V53" s="16"/>
    </row>
    <row r="54" spans="1:24">
      <c r="A54" s="29"/>
      <c r="B54" s="203" t="s">
        <v>91</v>
      </c>
      <c r="C54" s="204"/>
      <c r="D54" s="204"/>
      <c r="E54" s="204"/>
      <c r="F54" s="204"/>
      <c r="G54" s="204"/>
      <c r="H54" s="204"/>
      <c r="I54" s="204"/>
      <c r="J54" s="204"/>
      <c r="K54" s="204"/>
      <c r="L54" s="204"/>
      <c r="M54" s="204"/>
      <c r="N54" s="204"/>
      <c r="O54" s="204"/>
      <c r="P54" s="204"/>
      <c r="Q54" s="204"/>
      <c r="R54" s="204"/>
      <c r="S54" s="204"/>
      <c r="T54" s="204"/>
      <c r="U54" s="204"/>
      <c r="V54" s="30">
        <f>V52+V53</f>
        <v>2343.4</v>
      </c>
    </row>
    <row r="55" spans="1:24">
      <c r="A55" s="21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3"/>
    </row>
    <row r="56" spans="1:24"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6"/>
    </row>
    <row r="57" spans="1:24">
      <c r="A57" s="190" t="s">
        <v>28</v>
      </c>
      <c r="B57" s="190"/>
      <c r="C57" s="190"/>
      <c r="D57" s="190"/>
      <c r="E57" s="190"/>
      <c r="F57" s="190"/>
      <c r="G57" s="190"/>
      <c r="H57" s="190"/>
      <c r="I57" s="190"/>
      <c r="J57" s="190"/>
      <c r="K57" s="190"/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</row>
    <row r="59" spans="1:24">
      <c r="A59" s="93">
        <v>2</v>
      </c>
      <c r="B59" s="107" t="s">
        <v>29</v>
      </c>
      <c r="C59" s="108"/>
      <c r="D59" s="108"/>
      <c r="E59" s="108"/>
      <c r="F59" s="108"/>
      <c r="G59" s="108"/>
      <c r="H59" s="108"/>
      <c r="I59" s="108"/>
      <c r="J59" s="108"/>
      <c r="K59" s="108"/>
      <c r="L59" s="108"/>
      <c r="M59" s="108"/>
      <c r="N59" s="108"/>
      <c r="O59" s="108"/>
      <c r="P59" s="108"/>
      <c r="Q59" s="108"/>
      <c r="R59" s="108"/>
      <c r="S59" s="108"/>
      <c r="T59" s="108"/>
      <c r="U59" s="109"/>
      <c r="V59" s="93" t="s">
        <v>21</v>
      </c>
    </row>
    <row r="60" spans="1:24" s="10" customFormat="1" ht="18" customHeight="1">
      <c r="A60" s="12" t="s">
        <v>109</v>
      </c>
      <c r="B60" s="118" t="s">
        <v>109</v>
      </c>
      <c r="C60" s="152"/>
      <c r="D60" s="152"/>
      <c r="E60" s="152"/>
      <c r="F60" s="152"/>
      <c r="G60" s="152"/>
      <c r="H60" s="152"/>
      <c r="I60" s="152"/>
      <c r="J60" s="152"/>
      <c r="K60" s="152"/>
      <c r="L60" s="152"/>
      <c r="M60" s="152"/>
      <c r="N60" s="152"/>
      <c r="O60" s="152"/>
      <c r="P60" s="40" t="s">
        <v>109</v>
      </c>
      <c r="Q60" s="41" t="s">
        <v>109</v>
      </c>
      <c r="R60" s="40" t="s">
        <v>109</v>
      </c>
      <c r="S60" s="41" t="s">
        <v>109</v>
      </c>
      <c r="T60" s="91"/>
      <c r="U60" s="92"/>
      <c r="V60" s="42" t="s">
        <v>109</v>
      </c>
    </row>
    <row r="61" spans="1:24" s="10" customFormat="1">
      <c r="A61" s="12" t="s">
        <v>109</v>
      </c>
      <c r="B61" s="118" t="s">
        <v>109</v>
      </c>
      <c r="C61" s="152"/>
      <c r="D61" s="152"/>
      <c r="E61" s="152"/>
      <c r="F61" s="152"/>
      <c r="G61" s="152"/>
      <c r="H61" s="152"/>
      <c r="I61" s="152"/>
      <c r="J61" s="152"/>
      <c r="K61" s="152"/>
      <c r="L61" s="152"/>
      <c r="M61" s="152"/>
      <c r="N61" s="152"/>
      <c r="O61" s="152"/>
      <c r="P61" s="152"/>
      <c r="Q61" s="152"/>
      <c r="R61" s="152"/>
      <c r="S61" s="152"/>
      <c r="T61" s="152"/>
      <c r="U61" s="172"/>
      <c r="V61" s="43" t="s">
        <v>109</v>
      </c>
    </row>
    <row r="62" spans="1:24" ht="15.75" customHeight="1">
      <c r="A62" s="12" t="s">
        <v>109</v>
      </c>
      <c r="B62" s="118" t="s">
        <v>109</v>
      </c>
      <c r="C62" s="152"/>
      <c r="D62" s="152"/>
      <c r="E62" s="152"/>
      <c r="F62" s="152"/>
      <c r="G62" s="152"/>
      <c r="H62" s="152"/>
      <c r="I62" s="152"/>
      <c r="J62" s="152"/>
      <c r="K62" s="152"/>
      <c r="L62" s="152"/>
      <c r="M62" s="152"/>
      <c r="N62" s="152"/>
      <c r="O62" s="152"/>
      <c r="P62" s="40" t="s">
        <v>109</v>
      </c>
      <c r="Q62" s="41" t="s">
        <v>109</v>
      </c>
      <c r="R62" s="40" t="s">
        <v>109</v>
      </c>
      <c r="S62" s="41" t="s">
        <v>109</v>
      </c>
      <c r="T62" s="100"/>
      <c r="U62" s="101"/>
      <c r="V62" s="44" t="s">
        <v>109</v>
      </c>
    </row>
    <row r="63" spans="1:24" s="3" customFormat="1" ht="15.75" customHeight="1">
      <c r="A63" s="19" t="s">
        <v>109</v>
      </c>
      <c r="B63" s="118" t="s">
        <v>109</v>
      </c>
      <c r="C63" s="152"/>
      <c r="D63" s="152"/>
      <c r="E63" s="152"/>
      <c r="F63" s="152"/>
      <c r="G63" s="152"/>
      <c r="H63" s="152"/>
      <c r="I63" s="152"/>
      <c r="J63" s="152"/>
      <c r="K63" s="152"/>
      <c r="L63" s="152"/>
      <c r="M63" s="152"/>
      <c r="N63" s="152"/>
      <c r="O63" s="152"/>
      <c r="P63" s="40" t="s">
        <v>109</v>
      </c>
      <c r="Q63" s="41" t="s">
        <v>109</v>
      </c>
      <c r="R63" s="40" t="s">
        <v>109</v>
      </c>
      <c r="S63" s="41" t="s">
        <v>109</v>
      </c>
      <c r="T63" s="91"/>
      <c r="U63" s="92"/>
      <c r="V63" s="35" t="s">
        <v>109</v>
      </c>
      <c r="X63" s="73"/>
    </row>
    <row r="64" spans="1:24">
      <c r="A64" s="12" t="s">
        <v>109</v>
      </c>
      <c r="B64" s="118" t="s">
        <v>109</v>
      </c>
      <c r="C64" s="119"/>
      <c r="D64" s="119"/>
      <c r="E64" s="119"/>
      <c r="F64" s="119"/>
      <c r="G64" s="119"/>
      <c r="H64" s="119"/>
      <c r="I64" s="119"/>
      <c r="J64" s="119"/>
      <c r="K64" s="119"/>
      <c r="L64" s="119"/>
      <c r="M64" s="119"/>
      <c r="N64" s="119"/>
      <c r="O64" s="119"/>
      <c r="P64" s="119"/>
      <c r="Q64" s="119"/>
      <c r="R64" s="119"/>
      <c r="S64" s="119"/>
      <c r="T64" s="119"/>
      <c r="U64" s="120"/>
      <c r="V64" s="45" t="s">
        <v>109</v>
      </c>
    </row>
    <row r="65" spans="1:22">
      <c r="A65" s="127" t="s">
        <v>31</v>
      </c>
      <c r="B65" s="128"/>
      <c r="C65" s="128"/>
      <c r="D65" s="128"/>
      <c r="E65" s="128"/>
      <c r="F65" s="128"/>
      <c r="G65" s="128"/>
      <c r="H65" s="128"/>
      <c r="I65" s="128"/>
      <c r="J65" s="128"/>
      <c r="K65" s="128"/>
      <c r="L65" s="128"/>
      <c r="M65" s="128"/>
      <c r="N65" s="128"/>
      <c r="O65" s="128"/>
      <c r="P65" s="128"/>
      <c r="Q65" s="128"/>
      <c r="R65" s="128"/>
      <c r="S65" s="128"/>
      <c r="T65" s="128"/>
      <c r="U65" s="129"/>
      <c r="V65" s="46">
        <f>SUM(V60:V64)</f>
        <v>0</v>
      </c>
    </row>
    <row r="66" spans="1:22" s="13" customFormat="1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7"/>
    </row>
    <row r="67" spans="1:22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</row>
    <row r="68" spans="1:22">
      <c r="A68" s="191" t="s">
        <v>32</v>
      </c>
      <c r="B68" s="191"/>
      <c r="C68" s="191"/>
      <c r="D68" s="191"/>
      <c r="E68" s="191"/>
      <c r="F68" s="191"/>
      <c r="G68" s="191"/>
      <c r="H68" s="191"/>
      <c r="I68" s="191"/>
      <c r="J68" s="191"/>
      <c r="K68" s="191"/>
      <c r="L68" s="191"/>
      <c r="M68" s="191"/>
      <c r="N68" s="191"/>
      <c r="O68" s="191"/>
      <c r="P68" s="191"/>
      <c r="Q68" s="191"/>
      <c r="R68" s="191"/>
      <c r="S68" s="191"/>
      <c r="T68" s="191"/>
      <c r="U68" s="191"/>
      <c r="V68" s="191"/>
    </row>
    <row r="69" spans="1:22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</row>
    <row r="70" spans="1:22">
      <c r="A70" s="47">
        <v>3</v>
      </c>
      <c r="B70" s="127" t="s">
        <v>33</v>
      </c>
      <c r="C70" s="128"/>
      <c r="D70" s="128"/>
      <c r="E70" s="128"/>
      <c r="F70" s="128"/>
      <c r="G70" s="128"/>
      <c r="H70" s="128"/>
      <c r="I70" s="128"/>
      <c r="J70" s="128"/>
      <c r="K70" s="128"/>
      <c r="L70" s="128"/>
      <c r="M70" s="128"/>
      <c r="N70" s="128"/>
      <c r="O70" s="128"/>
      <c r="P70" s="128"/>
      <c r="Q70" s="128"/>
      <c r="R70" s="128"/>
      <c r="S70" s="128"/>
      <c r="T70" s="128"/>
      <c r="U70" s="129"/>
      <c r="V70" s="47" t="s">
        <v>21</v>
      </c>
    </row>
    <row r="71" spans="1:22" s="9" customFormat="1">
      <c r="A71" s="19" t="s">
        <v>142</v>
      </c>
      <c r="B71" s="165" t="s">
        <v>120</v>
      </c>
      <c r="C71" s="192"/>
      <c r="D71" s="192"/>
      <c r="E71" s="192"/>
      <c r="F71" s="192"/>
      <c r="G71" s="192"/>
      <c r="H71" s="192"/>
      <c r="I71" s="192"/>
      <c r="J71" s="192"/>
      <c r="K71" s="192"/>
      <c r="L71" s="192"/>
      <c r="M71" s="192"/>
      <c r="N71" s="192"/>
      <c r="O71" s="192"/>
      <c r="P71" s="192"/>
      <c r="Q71" s="192"/>
      <c r="R71" s="192"/>
      <c r="S71" s="192"/>
      <c r="T71" s="192"/>
      <c r="U71" s="193"/>
      <c r="V71" s="35">
        <v>0</v>
      </c>
    </row>
    <row r="72" spans="1:22" s="9" customFormat="1">
      <c r="A72" s="19" t="s">
        <v>143</v>
      </c>
      <c r="B72" s="165" t="s">
        <v>139</v>
      </c>
      <c r="C72" s="192"/>
      <c r="D72" s="192"/>
      <c r="E72" s="192"/>
      <c r="F72" s="192"/>
      <c r="G72" s="192"/>
      <c r="H72" s="192"/>
      <c r="I72" s="192"/>
      <c r="J72" s="192"/>
      <c r="K72" s="192"/>
      <c r="L72" s="192"/>
      <c r="M72" s="192"/>
      <c r="N72" s="192"/>
      <c r="O72" s="192"/>
      <c r="P72" s="192"/>
      <c r="Q72" s="192"/>
      <c r="R72" s="192"/>
      <c r="S72" s="192"/>
      <c r="T72" s="192"/>
      <c r="U72" s="193"/>
      <c r="V72" s="35">
        <v>0</v>
      </c>
    </row>
    <row r="73" spans="1:22" s="9" customFormat="1">
      <c r="A73" s="18" t="s">
        <v>109</v>
      </c>
      <c r="B73" s="183" t="s">
        <v>144</v>
      </c>
      <c r="C73" s="184"/>
      <c r="D73" s="184"/>
      <c r="E73" s="184"/>
      <c r="F73" s="184"/>
      <c r="G73" s="184"/>
      <c r="H73" s="184"/>
      <c r="I73" s="184"/>
      <c r="J73" s="184"/>
      <c r="K73" s="184"/>
      <c r="L73" s="184"/>
      <c r="M73" s="184"/>
      <c r="N73" s="184"/>
      <c r="O73" s="184"/>
      <c r="P73" s="184"/>
      <c r="Q73" s="184"/>
      <c r="R73" s="184"/>
      <c r="S73" s="184"/>
      <c r="T73" s="184"/>
      <c r="U73" s="185"/>
      <c r="V73" s="36"/>
    </row>
    <row r="74" spans="1:22" s="9" customFormat="1">
      <c r="A74" s="18"/>
      <c r="B74" s="183" t="s">
        <v>145</v>
      </c>
      <c r="C74" s="184"/>
      <c r="D74" s="184"/>
      <c r="E74" s="184"/>
      <c r="F74" s="184"/>
      <c r="G74" s="184"/>
      <c r="H74" s="184"/>
      <c r="I74" s="184"/>
      <c r="J74" s="184"/>
      <c r="K74" s="184"/>
      <c r="L74" s="184"/>
      <c r="M74" s="184"/>
      <c r="N74" s="184"/>
      <c r="O74" s="184"/>
      <c r="P74" s="184"/>
      <c r="Q74" s="184"/>
      <c r="R74" s="184"/>
      <c r="S74" s="184"/>
      <c r="T74" s="184"/>
      <c r="U74" s="185"/>
      <c r="V74" s="61"/>
    </row>
    <row r="75" spans="1:22" s="9" customFormat="1">
      <c r="A75" s="18" t="s">
        <v>109</v>
      </c>
      <c r="B75" s="183"/>
      <c r="C75" s="184"/>
      <c r="D75" s="184"/>
      <c r="E75" s="184"/>
      <c r="F75" s="184"/>
      <c r="G75" s="184"/>
      <c r="H75" s="184"/>
      <c r="I75" s="184"/>
      <c r="J75" s="184"/>
      <c r="K75" s="184"/>
      <c r="L75" s="184"/>
      <c r="M75" s="184"/>
      <c r="N75" s="184"/>
      <c r="O75" s="184"/>
      <c r="P75" s="184"/>
      <c r="Q75" s="184"/>
      <c r="R75" s="184"/>
      <c r="S75" s="184"/>
      <c r="T75" s="184"/>
      <c r="U75" s="185"/>
      <c r="V75" s="36"/>
    </row>
    <row r="76" spans="1:22">
      <c r="A76" s="107" t="s">
        <v>34</v>
      </c>
      <c r="B76" s="108"/>
      <c r="C76" s="108"/>
      <c r="D76" s="108"/>
      <c r="E76" s="108"/>
      <c r="F76" s="108"/>
      <c r="G76" s="108"/>
      <c r="H76" s="108"/>
      <c r="I76" s="108"/>
      <c r="J76" s="108"/>
      <c r="K76" s="108"/>
      <c r="L76" s="108"/>
      <c r="M76" s="108"/>
      <c r="N76" s="108"/>
      <c r="O76" s="108"/>
      <c r="P76" s="108"/>
      <c r="Q76" s="108"/>
      <c r="R76" s="108"/>
      <c r="S76" s="108"/>
      <c r="T76" s="108"/>
      <c r="U76" s="109"/>
      <c r="V76" s="30">
        <f>SUM(V71:V75)</f>
        <v>0</v>
      </c>
    </row>
    <row r="77" spans="1:22" s="13" customFormat="1">
      <c r="A77" s="26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7"/>
    </row>
    <row r="79" spans="1:22">
      <c r="A79" s="190" t="s">
        <v>35</v>
      </c>
      <c r="B79" s="190"/>
      <c r="C79" s="190"/>
      <c r="D79" s="190"/>
      <c r="E79" s="190"/>
      <c r="F79" s="190"/>
      <c r="G79" s="190"/>
      <c r="H79" s="190"/>
      <c r="I79" s="190"/>
      <c r="J79" s="190"/>
      <c r="K79" s="190"/>
      <c r="L79" s="190"/>
      <c r="M79" s="190"/>
      <c r="N79" s="190"/>
      <c r="O79" s="190"/>
      <c r="P79" s="190"/>
      <c r="Q79" s="190"/>
      <c r="R79" s="190"/>
      <c r="S79" s="190"/>
      <c r="T79" s="190"/>
      <c r="U79" s="190"/>
      <c r="V79" s="190"/>
    </row>
    <row r="81" spans="1:22">
      <c r="A81" s="163" t="s">
        <v>36</v>
      </c>
      <c r="B81" s="163"/>
      <c r="C81" s="163"/>
      <c r="D81" s="163"/>
      <c r="E81" s="163"/>
      <c r="F81" s="163"/>
      <c r="G81" s="163"/>
      <c r="H81" s="163"/>
      <c r="I81" s="163"/>
      <c r="J81" s="163"/>
      <c r="K81" s="163"/>
      <c r="L81" s="163"/>
      <c r="M81" s="163"/>
      <c r="N81" s="163"/>
      <c r="O81" s="163"/>
      <c r="P81" s="163"/>
      <c r="Q81" s="163"/>
      <c r="R81" s="163"/>
      <c r="S81" s="163"/>
      <c r="T81" s="163"/>
      <c r="U81" s="163"/>
      <c r="V81" s="163"/>
    </row>
    <row r="82" spans="1:22">
      <c r="A82" s="93" t="s">
        <v>37</v>
      </c>
      <c r="B82" s="149" t="s">
        <v>38</v>
      </c>
      <c r="C82" s="150"/>
      <c r="D82" s="150"/>
      <c r="E82" s="150"/>
      <c r="F82" s="150"/>
      <c r="G82" s="150"/>
      <c r="H82" s="150"/>
      <c r="I82" s="150"/>
      <c r="J82" s="150"/>
      <c r="K82" s="150"/>
      <c r="L82" s="150"/>
      <c r="M82" s="150"/>
      <c r="N82" s="150"/>
      <c r="O82" s="150"/>
      <c r="P82" s="151"/>
      <c r="Q82" s="149" t="s">
        <v>20</v>
      </c>
      <c r="R82" s="178"/>
      <c r="S82" s="178"/>
      <c r="T82" s="178"/>
      <c r="U82" s="179"/>
      <c r="V82" s="31" t="s">
        <v>21</v>
      </c>
    </row>
    <row r="83" spans="1:22">
      <c r="A83" s="20" t="s">
        <v>0</v>
      </c>
      <c r="B83" s="146" t="s">
        <v>39</v>
      </c>
      <c r="C83" s="147"/>
      <c r="D83" s="147"/>
      <c r="E83" s="147"/>
      <c r="F83" s="147"/>
      <c r="G83" s="147"/>
      <c r="H83" s="147"/>
      <c r="I83" s="147"/>
      <c r="J83" s="147"/>
      <c r="K83" s="147"/>
      <c r="L83" s="147"/>
      <c r="M83" s="147"/>
      <c r="N83" s="147"/>
      <c r="O83" s="147"/>
      <c r="P83" s="148"/>
      <c r="Q83" s="180">
        <v>0.2</v>
      </c>
      <c r="R83" s="181"/>
      <c r="S83" s="181"/>
      <c r="T83" s="181"/>
      <c r="U83" s="182"/>
      <c r="V83" s="34">
        <f>Q83*V54</f>
        <v>468.68000000000006</v>
      </c>
    </row>
    <row r="84" spans="1:22">
      <c r="A84" s="20" t="s">
        <v>2</v>
      </c>
      <c r="B84" s="146" t="s">
        <v>40</v>
      </c>
      <c r="C84" s="147"/>
      <c r="D84" s="147"/>
      <c r="E84" s="147"/>
      <c r="F84" s="147"/>
      <c r="G84" s="147"/>
      <c r="H84" s="147"/>
      <c r="I84" s="147"/>
      <c r="J84" s="147"/>
      <c r="K84" s="147"/>
      <c r="L84" s="147"/>
      <c r="M84" s="147"/>
      <c r="N84" s="147"/>
      <c r="O84" s="147"/>
      <c r="P84" s="148"/>
      <c r="Q84" s="189">
        <v>1.4999999999999999E-2</v>
      </c>
      <c r="R84" s="181"/>
      <c r="S84" s="181"/>
      <c r="T84" s="181"/>
      <c r="U84" s="182"/>
      <c r="V84" s="34">
        <f>Q84*V54</f>
        <v>35.151000000000003</v>
      </c>
    </row>
    <row r="85" spans="1:22">
      <c r="A85" s="20" t="s">
        <v>4</v>
      </c>
      <c r="B85" s="146" t="s">
        <v>41</v>
      </c>
      <c r="C85" s="147"/>
      <c r="D85" s="147"/>
      <c r="E85" s="147"/>
      <c r="F85" s="147"/>
      <c r="G85" s="147"/>
      <c r="H85" s="147"/>
      <c r="I85" s="147"/>
      <c r="J85" s="147"/>
      <c r="K85" s="147"/>
      <c r="L85" s="147"/>
      <c r="M85" s="147"/>
      <c r="N85" s="147"/>
      <c r="O85" s="147"/>
      <c r="P85" s="148"/>
      <c r="Q85" s="180">
        <v>0.01</v>
      </c>
      <c r="R85" s="181"/>
      <c r="S85" s="181"/>
      <c r="T85" s="181"/>
      <c r="U85" s="182"/>
      <c r="V85" s="34">
        <f>Q85*V54</f>
        <v>23.434000000000001</v>
      </c>
    </row>
    <row r="86" spans="1:22">
      <c r="A86" s="7" t="s">
        <v>22</v>
      </c>
      <c r="B86" s="146" t="s">
        <v>42</v>
      </c>
      <c r="C86" s="147"/>
      <c r="D86" s="147"/>
      <c r="E86" s="147"/>
      <c r="F86" s="147"/>
      <c r="G86" s="147"/>
      <c r="H86" s="147"/>
      <c r="I86" s="147"/>
      <c r="J86" s="147"/>
      <c r="K86" s="147"/>
      <c r="L86" s="147"/>
      <c r="M86" s="147"/>
      <c r="N86" s="147"/>
      <c r="O86" s="147"/>
      <c r="P86" s="148"/>
      <c r="Q86" s="189">
        <v>2E-3</v>
      </c>
      <c r="R86" s="181"/>
      <c r="S86" s="181"/>
      <c r="T86" s="181"/>
      <c r="U86" s="182"/>
      <c r="V86" s="34">
        <f>Q86*V54</f>
        <v>4.6867999999999999</v>
      </c>
    </row>
    <row r="87" spans="1:22">
      <c r="A87" s="7" t="s">
        <v>23</v>
      </c>
      <c r="B87" s="146" t="s">
        <v>43</v>
      </c>
      <c r="C87" s="147"/>
      <c r="D87" s="147"/>
      <c r="E87" s="147"/>
      <c r="F87" s="147"/>
      <c r="G87" s="147"/>
      <c r="H87" s="147"/>
      <c r="I87" s="147"/>
      <c r="J87" s="147"/>
      <c r="K87" s="147"/>
      <c r="L87" s="147"/>
      <c r="M87" s="147"/>
      <c r="N87" s="147"/>
      <c r="O87" s="147"/>
      <c r="P87" s="148"/>
      <c r="Q87" s="189">
        <v>2.5000000000000001E-2</v>
      </c>
      <c r="R87" s="181"/>
      <c r="S87" s="181"/>
      <c r="T87" s="181"/>
      <c r="U87" s="182"/>
      <c r="V87" s="34">
        <f>Q87*V54</f>
        <v>58.585000000000008</v>
      </c>
    </row>
    <row r="88" spans="1:22">
      <c r="A88" s="20" t="s">
        <v>24</v>
      </c>
      <c r="B88" s="146" t="s">
        <v>44</v>
      </c>
      <c r="C88" s="147"/>
      <c r="D88" s="147"/>
      <c r="E88" s="147"/>
      <c r="F88" s="147"/>
      <c r="G88" s="147"/>
      <c r="H88" s="147"/>
      <c r="I88" s="147"/>
      <c r="J88" s="147"/>
      <c r="K88" s="147"/>
      <c r="L88" s="147"/>
      <c r="M88" s="147"/>
      <c r="N88" s="147"/>
      <c r="O88" s="147"/>
      <c r="P88" s="148"/>
      <c r="Q88" s="180">
        <v>0.08</v>
      </c>
      <c r="R88" s="181"/>
      <c r="S88" s="181"/>
      <c r="T88" s="181"/>
      <c r="U88" s="182"/>
      <c r="V88" s="34">
        <f>Q88*V54</f>
        <v>187.47200000000001</v>
      </c>
    </row>
    <row r="89" spans="1:22" s="9" customFormat="1">
      <c r="A89" s="18" t="s">
        <v>25</v>
      </c>
      <c r="B89" s="183" t="s">
        <v>119</v>
      </c>
      <c r="C89" s="184"/>
      <c r="D89" s="184"/>
      <c r="E89" s="184"/>
      <c r="F89" s="184"/>
      <c r="G89" s="184"/>
      <c r="H89" s="184"/>
      <c r="I89" s="184"/>
      <c r="J89" s="184"/>
      <c r="K89" s="184"/>
      <c r="L89" s="184"/>
      <c r="M89" s="184"/>
      <c r="N89" s="184"/>
      <c r="O89" s="184"/>
      <c r="P89" s="185"/>
      <c r="Q89" s="186">
        <v>0.03</v>
      </c>
      <c r="R89" s="187"/>
      <c r="S89" s="187"/>
      <c r="T89" s="187"/>
      <c r="U89" s="188"/>
      <c r="V89" s="37">
        <f>Q89*V54</f>
        <v>70.302000000000007</v>
      </c>
    </row>
    <row r="90" spans="1:22">
      <c r="A90" s="8" t="s">
        <v>26</v>
      </c>
      <c r="B90" s="146" t="s">
        <v>45</v>
      </c>
      <c r="C90" s="147"/>
      <c r="D90" s="147"/>
      <c r="E90" s="147"/>
      <c r="F90" s="147"/>
      <c r="G90" s="147"/>
      <c r="H90" s="147"/>
      <c r="I90" s="147"/>
      <c r="J90" s="147"/>
      <c r="K90" s="147"/>
      <c r="L90" s="147"/>
      <c r="M90" s="147"/>
      <c r="N90" s="147"/>
      <c r="O90" s="147"/>
      <c r="P90" s="148"/>
      <c r="Q90" s="189">
        <v>6.0000000000000001E-3</v>
      </c>
      <c r="R90" s="181"/>
      <c r="S90" s="181"/>
      <c r="T90" s="181"/>
      <c r="U90" s="182"/>
      <c r="V90" s="34">
        <f>Q90*V54</f>
        <v>14.060400000000001</v>
      </c>
    </row>
    <row r="91" spans="1:22">
      <c r="A91" s="107" t="s">
        <v>46</v>
      </c>
      <c r="B91" s="108"/>
      <c r="C91" s="108"/>
      <c r="D91" s="108"/>
      <c r="E91" s="108"/>
      <c r="F91" s="108"/>
      <c r="G91" s="108"/>
      <c r="H91" s="108"/>
      <c r="I91" s="108"/>
      <c r="J91" s="108"/>
      <c r="K91" s="108"/>
      <c r="L91" s="108"/>
      <c r="M91" s="108"/>
      <c r="N91" s="108"/>
      <c r="O91" s="108"/>
      <c r="P91" s="109"/>
      <c r="Q91" s="177">
        <f>SUM(Q83:Q90)</f>
        <v>0.3680000000000001</v>
      </c>
      <c r="R91" s="178"/>
      <c r="S91" s="178"/>
      <c r="T91" s="178"/>
      <c r="U91" s="179"/>
      <c r="V91" s="25">
        <f>SUM(V83:V90)</f>
        <v>862.37120000000004</v>
      </c>
    </row>
    <row r="93" spans="1:22">
      <c r="A93" s="163" t="s">
        <v>47</v>
      </c>
      <c r="B93" s="163"/>
      <c r="C93" s="163"/>
      <c r="D93" s="163"/>
      <c r="E93" s="163"/>
      <c r="F93" s="163"/>
      <c r="G93" s="163"/>
      <c r="H93" s="163"/>
      <c r="I93" s="163"/>
      <c r="J93" s="163"/>
      <c r="K93" s="163"/>
      <c r="L93" s="163"/>
      <c r="M93" s="163"/>
      <c r="N93" s="163"/>
      <c r="O93" s="163"/>
      <c r="P93" s="163"/>
      <c r="Q93" s="163"/>
      <c r="R93" s="163"/>
      <c r="S93" s="163"/>
      <c r="T93" s="163"/>
      <c r="U93" s="163"/>
      <c r="V93" s="163"/>
    </row>
    <row r="94" spans="1:22">
      <c r="A94" s="93" t="s">
        <v>48</v>
      </c>
      <c r="B94" s="107" t="s">
        <v>49</v>
      </c>
      <c r="C94" s="108"/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9"/>
      <c r="V94" s="93" t="s">
        <v>21</v>
      </c>
    </row>
    <row r="95" spans="1:22" s="13" customFormat="1">
      <c r="A95" s="12" t="s">
        <v>0</v>
      </c>
      <c r="B95" s="118" t="s">
        <v>94</v>
      </c>
      <c r="C95" s="152"/>
      <c r="D95" s="152"/>
      <c r="E95" s="152"/>
      <c r="F95" s="152"/>
      <c r="G95" s="152"/>
      <c r="H95" s="152"/>
      <c r="I95" s="152"/>
      <c r="J95" s="152"/>
      <c r="K95" s="152"/>
      <c r="L95" s="152"/>
      <c r="M95" s="152"/>
      <c r="N95" s="152"/>
      <c r="O95" s="152"/>
      <c r="P95" s="172"/>
      <c r="Q95" s="153">
        <v>8.3299999999999999E-2</v>
      </c>
      <c r="R95" s="154"/>
      <c r="S95" s="154"/>
      <c r="T95" s="154"/>
      <c r="U95" s="155"/>
      <c r="V95" s="38">
        <f>V54*Q95</f>
        <v>195.20522</v>
      </c>
    </row>
    <row r="96" spans="1:22" s="13" customFormat="1">
      <c r="A96" s="12" t="s">
        <v>2</v>
      </c>
      <c r="B96" s="118" t="s">
        <v>95</v>
      </c>
      <c r="C96" s="152"/>
      <c r="D96" s="152"/>
      <c r="E96" s="152"/>
      <c r="F96" s="152"/>
      <c r="G96" s="152"/>
      <c r="H96" s="152"/>
      <c r="I96" s="152"/>
      <c r="J96" s="152"/>
      <c r="K96" s="152"/>
      <c r="L96" s="152"/>
      <c r="M96" s="152"/>
      <c r="N96" s="152"/>
      <c r="O96" s="152"/>
      <c r="P96" s="172"/>
      <c r="Q96" s="153">
        <v>2.7799999999999998E-2</v>
      </c>
      <c r="R96" s="154"/>
      <c r="S96" s="154"/>
      <c r="T96" s="154"/>
      <c r="U96" s="155"/>
      <c r="V96" s="38">
        <f>V54*Q96</f>
        <v>65.146519999999995</v>
      </c>
    </row>
    <row r="97" spans="1:22">
      <c r="A97" s="20"/>
      <c r="B97" s="173" t="s">
        <v>50</v>
      </c>
      <c r="C97" s="174"/>
      <c r="D97" s="174"/>
      <c r="E97" s="174"/>
      <c r="F97" s="174"/>
      <c r="G97" s="174"/>
      <c r="H97" s="174"/>
      <c r="I97" s="174"/>
      <c r="J97" s="174"/>
      <c r="K97" s="174"/>
      <c r="L97" s="174"/>
      <c r="M97" s="174"/>
      <c r="N97" s="174"/>
      <c r="O97" s="174"/>
      <c r="P97" s="174"/>
      <c r="Q97" s="175">
        <v>0.1111</v>
      </c>
      <c r="R97" s="174"/>
      <c r="S97" s="174"/>
      <c r="T97" s="174"/>
      <c r="U97" s="176"/>
      <c r="V97" s="39">
        <f>SUM(V95:V96)</f>
        <v>260.35174000000001</v>
      </c>
    </row>
    <row r="98" spans="1:22">
      <c r="A98" s="20" t="s">
        <v>4</v>
      </c>
      <c r="B98" s="146" t="s">
        <v>51</v>
      </c>
      <c r="C98" s="147"/>
      <c r="D98" s="147"/>
      <c r="E98" s="147"/>
      <c r="F98" s="147"/>
      <c r="G98" s="147"/>
      <c r="H98" s="147"/>
      <c r="I98" s="147"/>
      <c r="J98" s="147"/>
      <c r="K98" s="147"/>
      <c r="L98" s="147"/>
      <c r="M98" s="147"/>
      <c r="N98" s="147"/>
      <c r="O98" s="147"/>
      <c r="P98" s="147"/>
      <c r="Q98" s="147"/>
      <c r="R98" s="147"/>
      <c r="S98" s="147"/>
      <c r="T98" s="147"/>
      <c r="U98" s="148"/>
      <c r="V98" s="39">
        <f>V97*Q91</f>
        <v>95.809440320000036</v>
      </c>
    </row>
    <row r="99" spans="1:22">
      <c r="A99" s="107" t="s">
        <v>46</v>
      </c>
      <c r="B99" s="108"/>
      <c r="C99" s="108"/>
      <c r="D99" s="108"/>
      <c r="E99" s="108"/>
      <c r="F99" s="108"/>
      <c r="G99" s="108"/>
      <c r="H99" s="108"/>
      <c r="I99" s="108"/>
      <c r="J99" s="108"/>
      <c r="K99" s="108"/>
      <c r="L99" s="108"/>
      <c r="M99" s="108"/>
      <c r="N99" s="108"/>
      <c r="O99" s="108"/>
      <c r="P99" s="108"/>
      <c r="Q99" s="108"/>
      <c r="R99" s="108"/>
      <c r="S99" s="108"/>
      <c r="T99" s="108"/>
      <c r="U99" s="109"/>
      <c r="V99" s="33">
        <f>SUM(V97:V98)</f>
        <v>356.16118032000003</v>
      </c>
    </row>
    <row r="101" spans="1:22">
      <c r="A101" s="163" t="s">
        <v>52</v>
      </c>
      <c r="B101" s="163"/>
      <c r="C101" s="163"/>
      <c r="D101" s="163"/>
      <c r="E101" s="163"/>
      <c r="F101" s="163"/>
      <c r="G101" s="163"/>
      <c r="H101" s="163"/>
      <c r="I101" s="163"/>
      <c r="J101" s="163"/>
      <c r="K101" s="163"/>
      <c r="L101" s="163"/>
      <c r="M101" s="163"/>
      <c r="N101" s="163"/>
      <c r="O101" s="163"/>
      <c r="P101" s="163"/>
      <c r="Q101" s="163"/>
      <c r="R101" s="163"/>
      <c r="S101" s="163"/>
      <c r="T101" s="163"/>
      <c r="U101" s="163"/>
      <c r="V101" s="163"/>
    </row>
    <row r="102" spans="1:22">
      <c r="A102" s="93" t="s">
        <v>53</v>
      </c>
      <c r="B102" s="107" t="s">
        <v>54</v>
      </c>
      <c r="C102" s="108"/>
      <c r="D102" s="108"/>
      <c r="E102" s="108"/>
      <c r="F102" s="108"/>
      <c r="G102" s="108"/>
      <c r="H102" s="108"/>
      <c r="I102" s="108"/>
      <c r="J102" s="108"/>
      <c r="K102" s="108"/>
      <c r="L102" s="108"/>
      <c r="M102" s="108"/>
      <c r="N102" s="108"/>
      <c r="O102" s="108"/>
      <c r="P102" s="108"/>
      <c r="Q102" s="108"/>
      <c r="R102" s="108"/>
      <c r="S102" s="108"/>
      <c r="T102" s="108"/>
      <c r="U102" s="109"/>
      <c r="V102" s="93" t="s">
        <v>21</v>
      </c>
    </row>
    <row r="103" spans="1:22">
      <c r="A103" s="12" t="s">
        <v>0</v>
      </c>
      <c r="B103" s="118" t="s">
        <v>93</v>
      </c>
      <c r="C103" s="152"/>
      <c r="D103" s="152"/>
      <c r="E103" s="152"/>
      <c r="F103" s="152"/>
      <c r="G103" s="152"/>
      <c r="H103" s="152"/>
      <c r="I103" s="152"/>
      <c r="J103" s="152"/>
      <c r="K103" s="152"/>
      <c r="L103" s="152"/>
      <c r="M103" s="152"/>
      <c r="N103" s="152"/>
      <c r="O103" s="152"/>
      <c r="P103" s="152"/>
      <c r="Q103" s="170">
        <v>6.9999999999999999E-4</v>
      </c>
      <c r="R103" s="171"/>
      <c r="S103" s="171"/>
      <c r="T103" s="171"/>
      <c r="U103" s="171"/>
      <c r="V103" s="48">
        <f>V49*Q103</f>
        <v>1.4427000000000001</v>
      </c>
    </row>
    <row r="104" spans="1:22">
      <c r="A104" s="12" t="s">
        <v>2</v>
      </c>
      <c r="B104" s="118" t="s">
        <v>56</v>
      </c>
      <c r="C104" s="119"/>
      <c r="D104" s="119"/>
      <c r="E104" s="119"/>
      <c r="F104" s="119"/>
      <c r="G104" s="119"/>
      <c r="H104" s="119"/>
      <c r="I104" s="119"/>
      <c r="J104" s="119"/>
      <c r="K104" s="119"/>
      <c r="L104" s="119"/>
      <c r="M104" s="119"/>
      <c r="N104" s="119"/>
      <c r="O104" s="119"/>
      <c r="P104" s="119"/>
      <c r="Q104" s="119"/>
      <c r="R104" s="119"/>
      <c r="S104" s="119"/>
      <c r="T104" s="119"/>
      <c r="U104" s="120"/>
      <c r="V104" s="38">
        <f>V103*Q91</f>
        <v>0.53091360000000021</v>
      </c>
    </row>
    <row r="105" spans="1:22">
      <c r="A105" s="127" t="s">
        <v>46</v>
      </c>
      <c r="B105" s="128"/>
      <c r="C105" s="128"/>
      <c r="D105" s="128"/>
      <c r="E105" s="128"/>
      <c r="F105" s="128"/>
      <c r="G105" s="128"/>
      <c r="H105" s="128"/>
      <c r="I105" s="128"/>
      <c r="J105" s="128"/>
      <c r="K105" s="128"/>
      <c r="L105" s="128"/>
      <c r="M105" s="128"/>
      <c r="N105" s="128"/>
      <c r="O105" s="128"/>
      <c r="P105" s="128"/>
      <c r="Q105" s="128"/>
      <c r="R105" s="128"/>
      <c r="S105" s="128"/>
      <c r="T105" s="128"/>
      <c r="U105" s="129"/>
      <c r="V105" s="49">
        <f>SUM(V103:V104)</f>
        <v>1.9736136000000002</v>
      </c>
    </row>
    <row r="106" spans="1:22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</row>
    <row r="107" spans="1:22">
      <c r="A107" s="164" t="s">
        <v>57</v>
      </c>
      <c r="B107" s="164"/>
      <c r="C107" s="164"/>
      <c r="D107" s="164"/>
      <c r="E107" s="164"/>
      <c r="F107" s="164"/>
      <c r="G107" s="164"/>
      <c r="H107" s="164"/>
      <c r="I107" s="164"/>
      <c r="J107" s="164"/>
      <c r="K107" s="164"/>
      <c r="L107" s="164"/>
      <c r="M107" s="164"/>
      <c r="N107" s="164"/>
      <c r="O107" s="164"/>
      <c r="P107" s="164"/>
      <c r="Q107" s="164"/>
      <c r="R107" s="164"/>
      <c r="S107" s="164"/>
      <c r="T107" s="164"/>
      <c r="U107" s="164"/>
      <c r="V107" s="164"/>
    </row>
    <row r="108" spans="1:22">
      <c r="A108" s="47" t="s">
        <v>58</v>
      </c>
      <c r="B108" s="127" t="s">
        <v>59</v>
      </c>
      <c r="C108" s="128"/>
      <c r="D108" s="128"/>
      <c r="E108" s="128"/>
      <c r="F108" s="128"/>
      <c r="G108" s="128"/>
      <c r="H108" s="128"/>
      <c r="I108" s="128"/>
      <c r="J108" s="128"/>
      <c r="K108" s="128"/>
      <c r="L108" s="128"/>
      <c r="M108" s="128"/>
      <c r="N108" s="128"/>
      <c r="O108" s="128"/>
      <c r="P108" s="128"/>
      <c r="Q108" s="128"/>
      <c r="R108" s="128"/>
      <c r="S108" s="128"/>
      <c r="T108" s="128"/>
      <c r="U108" s="129"/>
      <c r="V108" s="47" t="s">
        <v>21</v>
      </c>
    </row>
    <row r="109" spans="1:22">
      <c r="A109" s="12" t="s">
        <v>0</v>
      </c>
      <c r="B109" s="165" t="s">
        <v>96</v>
      </c>
      <c r="C109" s="166"/>
      <c r="D109" s="166"/>
      <c r="E109" s="166"/>
      <c r="F109" s="166"/>
      <c r="G109" s="166"/>
      <c r="H109" s="166"/>
      <c r="I109" s="166"/>
      <c r="J109" s="166"/>
      <c r="K109" s="166"/>
      <c r="L109" s="166"/>
      <c r="M109" s="166"/>
      <c r="N109" s="166"/>
      <c r="O109" s="166"/>
      <c r="P109" s="167"/>
      <c r="Q109" s="153">
        <v>4.1999999999999997E-3</v>
      </c>
      <c r="R109" s="122"/>
      <c r="S109" s="122"/>
      <c r="T109" s="122"/>
      <c r="U109" s="123"/>
      <c r="V109" s="48">
        <f>V49*Q109</f>
        <v>8.6562000000000001</v>
      </c>
    </row>
    <row r="110" spans="1:22">
      <c r="A110" s="12" t="s">
        <v>2</v>
      </c>
      <c r="B110" s="118" t="s">
        <v>60</v>
      </c>
      <c r="C110" s="119"/>
      <c r="D110" s="119"/>
      <c r="E110" s="119"/>
      <c r="F110" s="119"/>
      <c r="G110" s="119"/>
      <c r="H110" s="119"/>
      <c r="I110" s="119"/>
      <c r="J110" s="119"/>
      <c r="K110" s="119"/>
      <c r="L110" s="119"/>
      <c r="M110" s="119"/>
      <c r="N110" s="119"/>
      <c r="O110" s="119"/>
      <c r="P110" s="119"/>
      <c r="Q110" s="119"/>
      <c r="R110" s="119"/>
      <c r="S110" s="119"/>
      <c r="T110" s="119"/>
      <c r="U110" s="120"/>
      <c r="V110" s="38">
        <f>V109*8%</f>
        <v>0.692496</v>
      </c>
    </row>
    <row r="111" spans="1:22">
      <c r="A111" s="12" t="s">
        <v>4</v>
      </c>
      <c r="B111" s="118" t="s">
        <v>97</v>
      </c>
      <c r="C111" s="152"/>
      <c r="D111" s="152"/>
      <c r="E111" s="152"/>
      <c r="F111" s="152"/>
      <c r="G111" s="152"/>
      <c r="H111" s="152"/>
      <c r="I111" s="152"/>
      <c r="J111" s="152"/>
      <c r="K111" s="152"/>
      <c r="L111" s="152"/>
      <c r="M111" s="152"/>
      <c r="N111" s="152"/>
      <c r="O111" s="152"/>
      <c r="P111" s="152"/>
      <c r="Q111" s="168"/>
      <c r="R111" s="168"/>
      <c r="S111" s="168"/>
      <c r="T111" s="168"/>
      <c r="U111" s="169"/>
      <c r="V111" s="48">
        <f>0.5*0.08*V109</f>
        <v>0.346248</v>
      </c>
    </row>
    <row r="112" spans="1:22">
      <c r="A112" s="12" t="s">
        <v>22</v>
      </c>
      <c r="B112" s="161" t="s">
        <v>99</v>
      </c>
      <c r="C112" s="162"/>
      <c r="D112" s="162"/>
      <c r="E112" s="162"/>
      <c r="F112" s="162"/>
      <c r="G112" s="162"/>
      <c r="H112" s="162"/>
      <c r="I112" s="162"/>
      <c r="J112" s="162"/>
      <c r="K112" s="162"/>
      <c r="L112" s="162"/>
      <c r="M112" s="162"/>
      <c r="N112" s="162"/>
      <c r="O112" s="162"/>
      <c r="P112" s="162"/>
      <c r="Q112" s="153">
        <v>4.0000000000000002E-4</v>
      </c>
      <c r="R112" s="154"/>
      <c r="S112" s="154"/>
      <c r="T112" s="154"/>
      <c r="U112" s="155"/>
      <c r="V112" s="48">
        <f>V49*Q112</f>
        <v>0.82440000000000002</v>
      </c>
    </row>
    <row r="113" spans="1:22">
      <c r="A113" s="12" t="s">
        <v>23</v>
      </c>
      <c r="B113" s="118" t="s">
        <v>63</v>
      </c>
      <c r="C113" s="119"/>
      <c r="D113" s="119"/>
      <c r="E113" s="119"/>
      <c r="F113" s="119"/>
      <c r="G113" s="119"/>
      <c r="H113" s="119"/>
      <c r="I113" s="119"/>
      <c r="J113" s="119"/>
      <c r="K113" s="119"/>
      <c r="L113" s="119"/>
      <c r="M113" s="119"/>
      <c r="N113" s="119"/>
      <c r="O113" s="119"/>
      <c r="P113" s="119"/>
      <c r="Q113" s="119"/>
      <c r="R113" s="119"/>
      <c r="S113" s="119"/>
      <c r="T113" s="119"/>
      <c r="U113" s="120"/>
      <c r="V113" s="38">
        <f>V112*Q91</f>
        <v>0.30337920000000007</v>
      </c>
    </row>
    <row r="114" spans="1:22">
      <c r="A114" s="12" t="s">
        <v>24</v>
      </c>
      <c r="B114" s="118" t="s">
        <v>64</v>
      </c>
      <c r="C114" s="119"/>
      <c r="D114" s="119"/>
      <c r="E114" s="119"/>
      <c r="F114" s="119"/>
      <c r="G114" s="119"/>
      <c r="H114" s="119"/>
      <c r="I114" s="119"/>
      <c r="J114" s="119"/>
      <c r="K114" s="119"/>
      <c r="L114" s="119"/>
      <c r="M114" s="119"/>
      <c r="N114" s="119"/>
      <c r="O114" s="119"/>
      <c r="P114" s="119"/>
      <c r="Q114" s="119"/>
      <c r="R114" s="119"/>
      <c r="S114" s="119"/>
      <c r="T114" s="119"/>
      <c r="U114" s="120"/>
      <c r="V114" s="38">
        <f>0.5*0.08*V112</f>
        <v>3.2975999999999998E-2</v>
      </c>
    </row>
    <row r="115" spans="1:22">
      <c r="A115" s="107" t="s">
        <v>46</v>
      </c>
      <c r="B115" s="108"/>
      <c r="C115" s="108"/>
      <c r="D115" s="108"/>
      <c r="E115" s="108"/>
      <c r="F115" s="108"/>
      <c r="G115" s="108"/>
      <c r="H115" s="108"/>
      <c r="I115" s="108"/>
      <c r="J115" s="108"/>
      <c r="K115" s="108"/>
      <c r="L115" s="108"/>
      <c r="M115" s="108"/>
      <c r="N115" s="108"/>
      <c r="O115" s="108"/>
      <c r="P115" s="108"/>
      <c r="Q115" s="108"/>
      <c r="R115" s="108"/>
      <c r="S115" s="108"/>
      <c r="T115" s="108"/>
      <c r="U115" s="109"/>
      <c r="V115" s="33">
        <f>V109+V110+V111+V112+V113+V114</f>
        <v>10.8556992</v>
      </c>
    </row>
    <row r="117" spans="1:22">
      <c r="A117" s="163" t="s">
        <v>65</v>
      </c>
      <c r="B117" s="163"/>
      <c r="C117" s="163"/>
      <c r="D117" s="163"/>
      <c r="E117" s="163"/>
      <c r="F117" s="163"/>
      <c r="G117" s="163"/>
      <c r="H117" s="163"/>
      <c r="I117" s="163"/>
      <c r="J117" s="163"/>
      <c r="K117" s="163"/>
      <c r="L117" s="163"/>
      <c r="M117" s="163"/>
      <c r="N117" s="163"/>
      <c r="O117" s="163"/>
      <c r="P117" s="163"/>
      <c r="Q117" s="163"/>
      <c r="R117" s="163"/>
      <c r="S117" s="163"/>
      <c r="T117" s="163"/>
      <c r="U117" s="163"/>
      <c r="V117" s="163"/>
    </row>
    <row r="118" spans="1:22">
      <c r="A118" s="4" t="s">
        <v>66</v>
      </c>
      <c r="B118" s="158" t="s">
        <v>67</v>
      </c>
      <c r="C118" s="159"/>
      <c r="D118" s="159"/>
      <c r="E118" s="159"/>
      <c r="F118" s="159"/>
      <c r="G118" s="159"/>
      <c r="H118" s="159"/>
      <c r="I118" s="159"/>
      <c r="J118" s="159"/>
      <c r="K118" s="159"/>
      <c r="L118" s="159"/>
      <c r="M118" s="159"/>
      <c r="N118" s="159"/>
      <c r="O118" s="159"/>
      <c r="P118" s="159"/>
      <c r="Q118" s="159"/>
      <c r="R118" s="159"/>
      <c r="S118" s="159"/>
      <c r="T118" s="159"/>
      <c r="U118" s="160"/>
      <c r="V118" s="4" t="s">
        <v>21</v>
      </c>
    </row>
    <row r="119" spans="1:22">
      <c r="A119" s="12" t="s">
        <v>0</v>
      </c>
      <c r="B119" s="156" t="s">
        <v>68</v>
      </c>
      <c r="C119" s="157"/>
      <c r="D119" s="157"/>
      <c r="E119" s="157"/>
      <c r="F119" s="157"/>
      <c r="G119" s="157"/>
      <c r="H119" s="157"/>
      <c r="I119" s="157"/>
      <c r="J119" s="157"/>
      <c r="K119" s="157"/>
      <c r="L119" s="157"/>
      <c r="M119" s="157"/>
      <c r="N119" s="157"/>
      <c r="O119" s="157"/>
      <c r="P119" s="157"/>
      <c r="Q119" s="153">
        <f>1/12</f>
        <v>8.3333333333333329E-2</v>
      </c>
      <c r="R119" s="154"/>
      <c r="S119" s="154"/>
      <c r="T119" s="154"/>
      <c r="U119" s="155"/>
      <c r="V119" s="38">
        <f>(V54/12)</f>
        <v>195.28333333333333</v>
      </c>
    </row>
    <row r="120" spans="1:22">
      <c r="A120" s="12" t="s">
        <v>2</v>
      </c>
      <c r="B120" s="156" t="s">
        <v>98</v>
      </c>
      <c r="C120" s="157"/>
      <c r="D120" s="157"/>
      <c r="E120" s="157"/>
      <c r="F120" s="157"/>
      <c r="G120" s="157"/>
      <c r="H120" s="157"/>
      <c r="I120" s="157"/>
      <c r="J120" s="157"/>
      <c r="K120" s="157"/>
      <c r="L120" s="157"/>
      <c r="M120" s="157"/>
      <c r="N120" s="157"/>
      <c r="O120" s="157"/>
      <c r="P120" s="157"/>
      <c r="Q120" s="153">
        <v>1.66E-2</v>
      </c>
      <c r="R120" s="154"/>
      <c r="S120" s="154"/>
      <c r="T120" s="154"/>
      <c r="U120" s="155"/>
      <c r="V120" s="48">
        <f>V49*Q120</f>
        <v>34.212600000000002</v>
      </c>
    </row>
    <row r="121" spans="1:22">
      <c r="A121" s="12" t="s">
        <v>4</v>
      </c>
      <c r="B121" s="118" t="s">
        <v>100</v>
      </c>
      <c r="C121" s="152"/>
      <c r="D121" s="152"/>
      <c r="E121" s="152"/>
      <c r="F121" s="152"/>
      <c r="G121" s="152"/>
      <c r="H121" s="152"/>
      <c r="I121" s="152"/>
      <c r="J121" s="152"/>
      <c r="K121" s="152"/>
      <c r="L121" s="152"/>
      <c r="M121" s="152"/>
      <c r="N121" s="152"/>
      <c r="O121" s="152"/>
      <c r="P121" s="152"/>
      <c r="Q121" s="153">
        <v>2.0000000000000001E-4</v>
      </c>
      <c r="R121" s="154"/>
      <c r="S121" s="154"/>
      <c r="T121" s="154"/>
      <c r="U121" s="155"/>
      <c r="V121" s="48">
        <f>V49*Q121</f>
        <v>0.41220000000000001</v>
      </c>
    </row>
    <row r="122" spans="1:22">
      <c r="A122" s="12" t="s">
        <v>22</v>
      </c>
      <c r="B122" s="118" t="s">
        <v>101</v>
      </c>
      <c r="C122" s="152"/>
      <c r="D122" s="152"/>
      <c r="E122" s="152"/>
      <c r="F122" s="152"/>
      <c r="G122" s="152"/>
      <c r="H122" s="152"/>
      <c r="I122" s="152"/>
      <c r="J122" s="152"/>
      <c r="K122" s="152"/>
      <c r="L122" s="152"/>
      <c r="M122" s="152"/>
      <c r="N122" s="152"/>
      <c r="O122" s="152"/>
      <c r="P122" s="152"/>
      <c r="Q122" s="153">
        <v>7.3000000000000001E-3</v>
      </c>
      <c r="R122" s="154"/>
      <c r="S122" s="154"/>
      <c r="T122" s="154"/>
      <c r="U122" s="155"/>
      <c r="V122" s="48">
        <f>V49*Q122</f>
        <v>15.045300000000001</v>
      </c>
    </row>
    <row r="123" spans="1:22">
      <c r="A123" s="12" t="s">
        <v>23</v>
      </c>
      <c r="B123" s="156" t="s">
        <v>102</v>
      </c>
      <c r="C123" s="157"/>
      <c r="D123" s="157"/>
      <c r="E123" s="157"/>
      <c r="F123" s="157"/>
      <c r="G123" s="157"/>
      <c r="H123" s="157"/>
      <c r="I123" s="157"/>
      <c r="J123" s="157"/>
      <c r="K123" s="157"/>
      <c r="L123" s="157"/>
      <c r="M123" s="157"/>
      <c r="N123" s="157"/>
      <c r="O123" s="157"/>
      <c r="P123" s="157"/>
      <c r="Q123" s="153">
        <v>2.9999999999999997E-4</v>
      </c>
      <c r="R123" s="154"/>
      <c r="S123" s="154"/>
      <c r="T123" s="154"/>
      <c r="U123" s="155"/>
      <c r="V123" s="48">
        <f>V49*Q123</f>
        <v>0.61829999999999996</v>
      </c>
    </row>
    <row r="124" spans="1:22">
      <c r="A124" s="12"/>
      <c r="B124" s="127" t="s">
        <v>50</v>
      </c>
      <c r="C124" s="128"/>
      <c r="D124" s="128"/>
      <c r="E124" s="128"/>
      <c r="F124" s="128"/>
      <c r="G124" s="128"/>
      <c r="H124" s="128"/>
      <c r="I124" s="128"/>
      <c r="J124" s="128"/>
      <c r="K124" s="128"/>
      <c r="L124" s="128"/>
      <c r="M124" s="128"/>
      <c r="N124" s="128"/>
      <c r="O124" s="128"/>
      <c r="P124" s="128"/>
      <c r="Q124" s="128"/>
      <c r="R124" s="128"/>
      <c r="S124" s="128"/>
      <c r="T124" s="128"/>
      <c r="U124" s="129"/>
      <c r="V124" s="49">
        <f>SUM(V119:V123)</f>
        <v>245.57173333333336</v>
      </c>
    </row>
    <row r="125" spans="1:22">
      <c r="A125" s="12" t="s">
        <v>25</v>
      </c>
      <c r="B125" s="118" t="s">
        <v>69</v>
      </c>
      <c r="C125" s="119"/>
      <c r="D125" s="119"/>
      <c r="E125" s="119"/>
      <c r="F125" s="119"/>
      <c r="G125" s="119"/>
      <c r="H125" s="119"/>
      <c r="I125" s="119"/>
      <c r="J125" s="119"/>
      <c r="K125" s="119"/>
      <c r="L125" s="119"/>
      <c r="M125" s="119"/>
      <c r="N125" s="119"/>
      <c r="O125" s="119"/>
      <c r="P125" s="119"/>
      <c r="Q125" s="119"/>
      <c r="R125" s="119"/>
      <c r="S125" s="119"/>
      <c r="T125" s="119"/>
      <c r="U125" s="120"/>
      <c r="V125" s="38">
        <f>V124*Q91</f>
        <v>90.370397866666707</v>
      </c>
    </row>
    <row r="126" spans="1:22">
      <c r="A126" s="127" t="s">
        <v>46</v>
      </c>
      <c r="B126" s="128"/>
      <c r="C126" s="128"/>
      <c r="D126" s="128"/>
      <c r="E126" s="128"/>
      <c r="F126" s="128"/>
      <c r="G126" s="128"/>
      <c r="H126" s="128"/>
      <c r="I126" s="128"/>
      <c r="J126" s="128"/>
      <c r="K126" s="128"/>
      <c r="L126" s="128"/>
      <c r="M126" s="128"/>
      <c r="N126" s="128"/>
      <c r="O126" s="128"/>
      <c r="P126" s="128"/>
      <c r="Q126" s="128"/>
      <c r="R126" s="128"/>
      <c r="S126" s="128"/>
      <c r="T126" s="128"/>
      <c r="U126" s="129"/>
      <c r="V126" s="49">
        <f>SUM(V124:V125)</f>
        <v>335.94213120000006</v>
      </c>
    </row>
    <row r="127" spans="1:22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</row>
    <row r="128" spans="1:22">
      <c r="A128" s="130" t="s">
        <v>156</v>
      </c>
      <c r="B128" s="130"/>
      <c r="C128" s="130"/>
      <c r="D128" s="130"/>
      <c r="E128" s="130"/>
      <c r="F128" s="130"/>
      <c r="G128" s="130"/>
      <c r="H128" s="130"/>
      <c r="I128" s="130"/>
      <c r="J128" s="130"/>
      <c r="K128" s="130"/>
      <c r="L128" s="130"/>
      <c r="M128" s="130"/>
      <c r="N128" s="130"/>
      <c r="O128" s="130"/>
      <c r="P128" s="130"/>
      <c r="Q128" s="130"/>
      <c r="R128" s="130"/>
      <c r="S128" s="130"/>
      <c r="T128" s="130"/>
      <c r="U128" s="130"/>
      <c r="V128" s="130"/>
    </row>
    <row r="129" spans="1:22">
      <c r="A129" s="47">
        <v>4</v>
      </c>
      <c r="B129" s="127" t="s">
        <v>71</v>
      </c>
      <c r="C129" s="128"/>
      <c r="D129" s="128"/>
      <c r="E129" s="128"/>
      <c r="F129" s="128"/>
      <c r="G129" s="128"/>
      <c r="H129" s="128"/>
      <c r="I129" s="128"/>
      <c r="J129" s="128"/>
      <c r="K129" s="128"/>
      <c r="L129" s="128"/>
      <c r="M129" s="128"/>
      <c r="N129" s="128"/>
      <c r="O129" s="128"/>
      <c r="P129" s="128"/>
      <c r="Q129" s="128"/>
      <c r="R129" s="128"/>
      <c r="S129" s="128"/>
      <c r="T129" s="128"/>
      <c r="U129" s="129"/>
      <c r="V129" s="47" t="s">
        <v>21</v>
      </c>
    </row>
    <row r="130" spans="1:22">
      <c r="A130" s="12" t="s">
        <v>37</v>
      </c>
      <c r="B130" s="118" t="s">
        <v>38</v>
      </c>
      <c r="C130" s="119"/>
      <c r="D130" s="119"/>
      <c r="E130" s="119"/>
      <c r="F130" s="119"/>
      <c r="G130" s="119"/>
      <c r="H130" s="119"/>
      <c r="I130" s="119"/>
      <c r="J130" s="119"/>
      <c r="K130" s="119"/>
      <c r="L130" s="119"/>
      <c r="M130" s="119"/>
      <c r="N130" s="119"/>
      <c r="O130" s="119"/>
      <c r="P130" s="119"/>
      <c r="Q130" s="119"/>
      <c r="R130" s="119"/>
      <c r="S130" s="119"/>
      <c r="T130" s="119"/>
      <c r="U130" s="120"/>
      <c r="V130" s="38">
        <f>V91</f>
        <v>862.37120000000004</v>
      </c>
    </row>
    <row r="131" spans="1:22">
      <c r="A131" s="12" t="s">
        <v>48</v>
      </c>
      <c r="B131" s="118" t="s">
        <v>49</v>
      </c>
      <c r="C131" s="119"/>
      <c r="D131" s="119"/>
      <c r="E131" s="119"/>
      <c r="F131" s="119"/>
      <c r="G131" s="119"/>
      <c r="H131" s="119"/>
      <c r="I131" s="119"/>
      <c r="J131" s="119"/>
      <c r="K131" s="119"/>
      <c r="L131" s="119"/>
      <c r="M131" s="119"/>
      <c r="N131" s="119"/>
      <c r="O131" s="119"/>
      <c r="P131" s="119"/>
      <c r="Q131" s="119"/>
      <c r="R131" s="119"/>
      <c r="S131" s="119"/>
      <c r="T131" s="119"/>
      <c r="U131" s="120"/>
      <c r="V131" s="38">
        <f>V99</f>
        <v>356.16118032000003</v>
      </c>
    </row>
    <row r="132" spans="1:22">
      <c r="A132" s="12" t="s">
        <v>53</v>
      </c>
      <c r="B132" s="118" t="s">
        <v>55</v>
      </c>
      <c r="C132" s="119"/>
      <c r="D132" s="119"/>
      <c r="E132" s="119"/>
      <c r="F132" s="119"/>
      <c r="G132" s="119"/>
      <c r="H132" s="119"/>
      <c r="I132" s="119"/>
      <c r="J132" s="119"/>
      <c r="K132" s="119"/>
      <c r="L132" s="119"/>
      <c r="M132" s="119"/>
      <c r="N132" s="119"/>
      <c r="O132" s="119"/>
      <c r="P132" s="119"/>
      <c r="Q132" s="119"/>
      <c r="R132" s="119"/>
      <c r="S132" s="119"/>
      <c r="T132" s="119"/>
      <c r="U132" s="120"/>
      <c r="V132" s="38">
        <f>V105</f>
        <v>1.9736136000000002</v>
      </c>
    </row>
    <row r="133" spans="1:22">
      <c r="A133" s="12" t="s">
        <v>58</v>
      </c>
      <c r="B133" s="118" t="s">
        <v>72</v>
      </c>
      <c r="C133" s="119"/>
      <c r="D133" s="119"/>
      <c r="E133" s="119"/>
      <c r="F133" s="119"/>
      <c r="G133" s="119"/>
      <c r="H133" s="119"/>
      <c r="I133" s="119"/>
      <c r="J133" s="119"/>
      <c r="K133" s="119"/>
      <c r="L133" s="119"/>
      <c r="M133" s="119"/>
      <c r="N133" s="119"/>
      <c r="O133" s="119"/>
      <c r="P133" s="119"/>
      <c r="Q133" s="119"/>
      <c r="R133" s="119"/>
      <c r="S133" s="119"/>
      <c r="T133" s="119"/>
      <c r="U133" s="120"/>
      <c r="V133" s="38">
        <f>V115</f>
        <v>10.8556992</v>
      </c>
    </row>
    <row r="134" spans="1:22">
      <c r="A134" s="12" t="s">
        <v>66</v>
      </c>
      <c r="B134" s="118" t="s">
        <v>73</v>
      </c>
      <c r="C134" s="119"/>
      <c r="D134" s="119"/>
      <c r="E134" s="119"/>
      <c r="F134" s="119"/>
      <c r="G134" s="119"/>
      <c r="H134" s="119"/>
      <c r="I134" s="119"/>
      <c r="J134" s="119"/>
      <c r="K134" s="119"/>
      <c r="L134" s="119"/>
      <c r="M134" s="119"/>
      <c r="N134" s="119"/>
      <c r="O134" s="119"/>
      <c r="P134" s="119"/>
      <c r="Q134" s="119"/>
      <c r="R134" s="119"/>
      <c r="S134" s="119"/>
      <c r="T134" s="119"/>
      <c r="U134" s="120"/>
      <c r="V134" s="38">
        <f>V126</f>
        <v>335.94213120000006</v>
      </c>
    </row>
    <row r="135" spans="1:22">
      <c r="A135" s="20" t="s">
        <v>74</v>
      </c>
      <c r="B135" s="146" t="s">
        <v>30</v>
      </c>
      <c r="C135" s="147"/>
      <c r="D135" s="147"/>
      <c r="E135" s="147"/>
      <c r="F135" s="147"/>
      <c r="G135" s="147"/>
      <c r="H135" s="147"/>
      <c r="I135" s="147"/>
      <c r="J135" s="147"/>
      <c r="K135" s="147"/>
      <c r="L135" s="147"/>
      <c r="M135" s="147"/>
      <c r="N135" s="147"/>
      <c r="O135" s="147"/>
      <c r="P135" s="147"/>
      <c r="Q135" s="147"/>
      <c r="R135" s="147"/>
      <c r="S135" s="147"/>
      <c r="T135" s="147"/>
      <c r="U135" s="148"/>
      <c r="V135" s="32">
        <v>0</v>
      </c>
    </row>
    <row r="136" spans="1:22">
      <c r="A136" s="107" t="s">
        <v>46</v>
      </c>
      <c r="B136" s="108"/>
      <c r="C136" s="108"/>
      <c r="D136" s="108"/>
      <c r="E136" s="108"/>
      <c r="F136" s="108"/>
      <c r="G136" s="108"/>
      <c r="H136" s="108"/>
      <c r="I136" s="108"/>
      <c r="J136" s="108"/>
      <c r="K136" s="108"/>
      <c r="L136" s="108"/>
      <c r="M136" s="108"/>
      <c r="N136" s="108"/>
      <c r="O136" s="108"/>
      <c r="P136" s="108"/>
      <c r="Q136" s="108"/>
      <c r="R136" s="108"/>
      <c r="S136" s="108"/>
      <c r="T136" s="108"/>
      <c r="U136" s="109"/>
      <c r="V136" s="33">
        <f>SUM(V130:V135)</f>
        <v>1567.3038243199999</v>
      </c>
    </row>
    <row r="140" spans="1:22">
      <c r="A140" s="106" t="s">
        <v>75</v>
      </c>
      <c r="B140" s="106"/>
      <c r="C140" s="106"/>
      <c r="D140" s="106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</row>
    <row r="141" spans="1:22">
      <c r="A141" s="93">
        <v>5</v>
      </c>
      <c r="B141" s="149" t="s">
        <v>76</v>
      </c>
      <c r="C141" s="150"/>
      <c r="D141" s="150"/>
      <c r="E141" s="150"/>
      <c r="F141" s="150"/>
      <c r="G141" s="150"/>
      <c r="H141" s="150"/>
      <c r="I141" s="150"/>
      <c r="J141" s="150"/>
      <c r="K141" s="150"/>
      <c r="L141" s="150"/>
      <c r="M141" s="150"/>
      <c r="N141" s="150"/>
      <c r="O141" s="150"/>
      <c r="P141" s="151"/>
      <c r="Q141" s="149" t="s">
        <v>20</v>
      </c>
      <c r="R141" s="150"/>
      <c r="S141" s="150"/>
      <c r="T141" s="150"/>
      <c r="U141" s="151"/>
      <c r="V141" s="31" t="s">
        <v>21</v>
      </c>
    </row>
    <row r="142" spans="1:22" s="11" customFormat="1">
      <c r="A142" s="19" t="s">
        <v>0</v>
      </c>
      <c r="B142" s="137" t="s">
        <v>103</v>
      </c>
      <c r="C142" s="138"/>
      <c r="D142" s="138"/>
      <c r="E142" s="138"/>
      <c r="F142" s="138"/>
      <c r="G142" s="138"/>
      <c r="H142" s="138"/>
      <c r="I142" s="138"/>
      <c r="J142" s="138"/>
      <c r="K142" s="138"/>
      <c r="L142" s="138"/>
      <c r="M142" s="138"/>
      <c r="N142" s="138"/>
      <c r="O142" s="138"/>
      <c r="P142" s="139"/>
      <c r="Q142" s="140">
        <v>0.03</v>
      </c>
      <c r="R142" s="141"/>
      <c r="S142" s="141"/>
      <c r="T142" s="141"/>
      <c r="U142" s="142"/>
      <c r="V142" s="50">
        <f>(V54+V65+V76+V136)*Q142</f>
        <v>117.3211147296</v>
      </c>
    </row>
    <row r="143" spans="1:22" s="11" customFormat="1">
      <c r="A143" s="19" t="s">
        <v>2</v>
      </c>
      <c r="B143" s="137" t="s">
        <v>104</v>
      </c>
      <c r="C143" s="138"/>
      <c r="D143" s="138"/>
      <c r="E143" s="138"/>
      <c r="F143" s="138"/>
      <c r="G143" s="138"/>
      <c r="H143" s="138"/>
      <c r="I143" s="138"/>
      <c r="J143" s="138"/>
      <c r="K143" s="138"/>
      <c r="L143" s="138"/>
      <c r="M143" s="138"/>
      <c r="N143" s="138"/>
      <c r="O143" s="138"/>
      <c r="P143" s="139"/>
      <c r="Q143" s="140">
        <v>6.7900000000000002E-2</v>
      </c>
      <c r="R143" s="141"/>
      <c r="S143" s="141"/>
      <c r="T143" s="141"/>
      <c r="U143" s="142"/>
      <c r="V143" s="50">
        <f>(V49+V65+V76+V136+V142)*Q143</f>
        <v>254.32793336146784</v>
      </c>
    </row>
    <row r="144" spans="1:22" s="13" customFormat="1">
      <c r="A144" s="12" t="s">
        <v>4</v>
      </c>
      <c r="B144" s="134" t="s">
        <v>77</v>
      </c>
      <c r="C144" s="135"/>
      <c r="D144" s="135"/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6"/>
      <c r="Q144" s="143">
        <f>Q146+Q147+Q148</f>
        <v>0.1125</v>
      </c>
      <c r="R144" s="144"/>
      <c r="S144" s="144"/>
      <c r="T144" s="144"/>
      <c r="U144" s="145"/>
      <c r="V144" s="44">
        <f>V146+V147+V148</f>
        <v>542.8334626999947</v>
      </c>
    </row>
    <row r="145" spans="1:22" s="13" customFormat="1">
      <c r="A145" s="12" t="s">
        <v>61</v>
      </c>
      <c r="B145" s="118" t="s">
        <v>78</v>
      </c>
      <c r="C145" s="119"/>
      <c r="D145" s="119"/>
      <c r="E145" s="119"/>
      <c r="F145" s="119"/>
      <c r="G145" s="119"/>
      <c r="H145" s="119"/>
      <c r="I145" s="119"/>
      <c r="J145" s="119"/>
      <c r="K145" s="119"/>
      <c r="L145" s="119"/>
      <c r="M145" s="119"/>
      <c r="N145" s="119"/>
      <c r="O145" s="119"/>
      <c r="P145" s="120"/>
      <c r="Q145" s="131">
        <f>1-Q144</f>
        <v>0.88749999999999996</v>
      </c>
      <c r="R145" s="132"/>
      <c r="S145" s="132"/>
      <c r="T145" s="132"/>
      <c r="U145" s="133"/>
      <c r="V145" s="44">
        <f>(V54+V65+V76+V136+V142+V143)/Q145</f>
        <v>4825.1863351110633</v>
      </c>
    </row>
    <row r="146" spans="1:22" s="13" customFormat="1">
      <c r="A146" s="14" t="s">
        <v>62</v>
      </c>
      <c r="B146" s="134" t="s">
        <v>125</v>
      </c>
      <c r="C146" s="135"/>
      <c r="D146" s="135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  <c r="P146" s="136"/>
      <c r="Q146" s="124">
        <v>0.02</v>
      </c>
      <c r="R146" s="125"/>
      <c r="S146" s="125"/>
      <c r="T146" s="125"/>
      <c r="U146" s="126"/>
      <c r="V146" s="44">
        <f>V145*Q146</f>
        <v>96.503726702221272</v>
      </c>
    </row>
    <row r="147" spans="1:22">
      <c r="A147" s="14" t="s">
        <v>79</v>
      </c>
      <c r="B147" s="118" t="s">
        <v>126</v>
      </c>
      <c r="C147" s="119"/>
      <c r="D147" s="119"/>
      <c r="E147" s="119"/>
      <c r="F147" s="119"/>
      <c r="G147" s="119"/>
      <c r="H147" s="119"/>
      <c r="I147" s="119"/>
      <c r="J147" s="119"/>
      <c r="K147" s="119"/>
      <c r="L147" s="119"/>
      <c r="M147" s="119"/>
      <c r="N147" s="119"/>
      <c r="O147" s="119"/>
      <c r="P147" s="120"/>
      <c r="Q147" s="124">
        <v>7.5999999999999998E-2</v>
      </c>
      <c r="R147" s="125"/>
      <c r="S147" s="125"/>
      <c r="T147" s="125"/>
      <c r="U147" s="126"/>
      <c r="V147" s="44">
        <f>V145*Q147</f>
        <v>366.71416146844081</v>
      </c>
    </row>
    <row r="148" spans="1:22">
      <c r="A148" s="12" t="s">
        <v>80</v>
      </c>
      <c r="B148" s="118" t="s">
        <v>127</v>
      </c>
      <c r="C148" s="119"/>
      <c r="D148" s="119"/>
      <c r="E148" s="119"/>
      <c r="F148" s="119"/>
      <c r="G148" s="119"/>
      <c r="H148" s="119"/>
      <c r="I148" s="119"/>
      <c r="J148" s="119"/>
      <c r="K148" s="119"/>
      <c r="L148" s="119"/>
      <c r="M148" s="119"/>
      <c r="N148" s="119"/>
      <c r="O148" s="119"/>
      <c r="P148" s="120"/>
      <c r="Q148" s="124">
        <v>1.6500000000000001E-2</v>
      </c>
      <c r="R148" s="125"/>
      <c r="S148" s="125"/>
      <c r="T148" s="125"/>
      <c r="U148" s="126"/>
      <c r="V148" s="44">
        <f>V145*Q148</f>
        <v>79.615574529332548</v>
      </c>
    </row>
    <row r="149" spans="1:22">
      <c r="A149" s="127" t="s">
        <v>46</v>
      </c>
      <c r="B149" s="128"/>
      <c r="C149" s="128"/>
      <c r="D149" s="128"/>
      <c r="E149" s="128"/>
      <c r="F149" s="128"/>
      <c r="G149" s="128"/>
      <c r="H149" s="128"/>
      <c r="I149" s="128"/>
      <c r="J149" s="128"/>
      <c r="K149" s="128"/>
      <c r="L149" s="128"/>
      <c r="M149" s="128"/>
      <c r="N149" s="128"/>
      <c r="O149" s="128"/>
      <c r="P149" s="128"/>
      <c r="Q149" s="128"/>
      <c r="R149" s="128"/>
      <c r="S149" s="128"/>
      <c r="T149" s="128"/>
      <c r="U149" s="129"/>
      <c r="V149" s="46">
        <f>V142+V143+V144</f>
        <v>914.48251079106251</v>
      </c>
    </row>
    <row r="150" spans="1:22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</row>
    <row r="151" spans="1:22">
      <c r="A151" s="130" t="s">
        <v>81</v>
      </c>
      <c r="B151" s="130"/>
      <c r="C151" s="130"/>
      <c r="D151" s="130"/>
      <c r="E151" s="130"/>
      <c r="F151" s="130"/>
      <c r="G151" s="130"/>
      <c r="H151" s="130"/>
      <c r="I151" s="130"/>
      <c r="J151" s="130"/>
      <c r="K151" s="130"/>
      <c r="L151" s="130"/>
      <c r="M151" s="130"/>
      <c r="N151" s="130"/>
      <c r="O151" s="130"/>
      <c r="P151" s="130"/>
      <c r="Q151" s="130"/>
      <c r="R151" s="130"/>
      <c r="S151" s="130"/>
      <c r="T151" s="130"/>
      <c r="U151" s="130"/>
      <c r="V151" s="130"/>
    </row>
    <row r="152" spans="1:22">
      <c r="A152" s="127" t="s">
        <v>82</v>
      </c>
      <c r="B152" s="128"/>
      <c r="C152" s="128"/>
      <c r="D152" s="128"/>
      <c r="E152" s="128"/>
      <c r="F152" s="128"/>
      <c r="G152" s="128"/>
      <c r="H152" s="128"/>
      <c r="I152" s="128"/>
      <c r="J152" s="128"/>
      <c r="K152" s="128"/>
      <c r="L152" s="128"/>
      <c r="M152" s="128"/>
      <c r="N152" s="128"/>
      <c r="O152" s="128"/>
      <c r="P152" s="128"/>
      <c r="Q152" s="128"/>
      <c r="R152" s="128"/>
      <c r="S152" s="128"/>
      <c r="T152" s="128"/>
      <c r="U152" s="129"/>
      <c r="V152" s="47" t="s">
        <v>21</v>
      </c>
    </row>
    <row r="153" spans="1:22">
      <c r="A153" s="12" t="s">
        <v>83</v>
      </c>
      <c r="B153" s="118" t="s">
        <v>84</v>
      </c>
      <c r="C153" s="119"/>
      <c r="D153" s="119"/>
      <c r="E153" s="119"/>
      <c r="F153" s="119"/>
      <c r="G153" s="119"/>
      <c r="H153" s="119"/>
      <c r="I153" s="119"/>
      <c r="J153" s="119"/>
      <c r="K153" s="119"/>
      <c r="L153" s="119"/>
      <c r="M153" s="119"/>
      <c r="N153" s="119"/>
      <c r="O153" s="119"/>
      <c r="P153" s="119"/>
      <c r="Q153" s="119"/>
      <c r="R153" s="119"/>
      <c r="S153" s="119"/>
      <c r="T153" s="119"/>
      <c r="U153" s="120"/>
      <c r="V153" s="44">
        <f>V54</f>
        <v>2343.4</v>
      </c>
    </row>
    <row r="154" spans="1:22">
      <c r="A154" s="12" t="s">
        <v>2</v>
      </c>
      <c r="B154" s="118" t="s">
        <v>85</v>
      </c>
      <c r="C154" s="119"/>
      <c r="D154" s="119"/>
      <c r="E154" s="119"/>
      <c r="F154" s="119"/>
      <c r="G154" s="119"/>
      <c r="H154" s="119"/>
      <c r="I154" s="119"/>
      <c r="J154" s="119"/>
      <c r="K154" s="119"/>
      <c r="L154" s="119"/>
      <c r="M154" s="119"/>
      <c r="N154" s="119"/>
      <c r="O154" s="119"/>
      <c r="P154" s="119"/>
      <c r="Q154" s="119"/>
      <c r="R154" s="119"/>
      <c r="S154" s="119"/>
      <c r="T154" s="119"/>
      <c r="U154" s="120"/>
      <c r="V154" s="44">
        <f>V65</f>
        <v>0</v>
      </c>
    </row>
    <row r="155" spans="1:22">
      <c r="A155" s="12" t="s">
        <v>4</v>
      </c>
      <c r="B155" s="118" t="s">
        <v>136</v>
      </c>
      <c r="C155" s="119"/>
      <c r="D155" s="119"/>
      <c r="E155" s="119"/>
      <c r="F155" s="119"/>
      <c r="G155" s="119"/>
      <c r="H155" s="119"/>
      <c r="I155" s="119"/>
      <c r="J155" s="119"/>
      <c r="K155" s="119"/>
      <c r="L155" s="119"/>
      <c r="M155" s="119"/>
      <c r="N155" s="119"/>
      <c r="O155" s="119"/>
      <c r="P155" s="119"/>
      <c r="Q155" s="119"/>
      <c r="R155" s="119"/>
      <c r="S155" s="119"/>
      <c r="T155" s="119"/>
      <c r="U155" s="120"/>
      <c r="V155" s="44">
        <f>V76</f>
        <v>0</v>
      </c>
    </row>
    <row r="156" spans="1:22">
      <c r="A156" s="12" t="s">
        <v>22</v>
      </c>
      <c r="B156" s="118" t="s">
        <v>86</v>
      </c>
      <c r="C156" s="119"/>
      <c r="D156" s="119"/>
      <c r="E156" s="119"/>
      <c r="F156" s="119"/>
      <c r="G156" s="119"/>
      <c r="H156" s="119"/>
      <c r="I156" s="119"/>
      <c r="J156" s="119"/>
      <c r="K156" s="119"/>
      <c r="L156" s="119"/>
      <c r="M156" s="119"/>
      <c r="N156" s="119"/>
      <c r="O156" s="119"/>
      <c r="P156" s="119"/>
      <c r="Q156" s="119"/>
      <c r="R156" s="119"/>
      <c r="S156" s="119"/>
      <c r="T156" s="119"/>
      <c r="U156" s="120"/>
      <c r="V156" s="44">
        <f>V136</f>
        <v>1567.3038243199999</v>
      </c>
    </row>
    <row r="157" spans="1:22">
      <c r="A157" s="121" t="s">
        <v>87</v>
      </c>
      <c r="B157" s="122"/>
      <c r="C157" s="122"/>
      <c r="D157" s="122"/>
      <c r="E157" s="122"/>
      <c r="F157" s="122"/>
      <c r="G157" s="122"/>
      <c r="H157" s="122"/>
      <c r="I157" s="122"/>
      <c r="J157" s="122"/>
      <c r="K157" s="122"/>
      <c r="L157" s="122"/>
      <c r="M157" s="122"/>
      <c r="N157" s="122"/>
      <c r="O157" s="122"/>
      <c r="P157" s="122"/>
      <c r="Q157" s="122"/>
      <c r="R157" s="122"/>
      <c r="S157" s="122"/>
      <c r="T157" s="122"/>
      <c r="U157" s="123"/>
      <c r="V157" s="44">
        <f>SUM(V153:V156)</f>
        <v>3910.70382432</v>
      </c>
    </row>
    <row r="158" spans="1:22">
      <c r="A158" s="12" t="s">
        <v>23</v>
      </c>
      <c r="B158" s="118" t="s">
        <v>88</v>
      </c>
      <c r="C158" s="119"/>
      <c r="D158" s="119"/>
      <c r="E158" s="119"/>
      <c r="F158" s="119"/>
      <c r="G158" s="119"/>
      <c r="H158" s="119"/>
      <c r="I158" s="119"/>
      <c r="J158" s="119"/>
      <c r="K158" s="119"/>
      <c r="L158" s="119"/>
      <c r="M158" s="119"/>
      <c r="N158" s="119"/>
      <c r="O158" s="119"/>
      <c r="P158" s="119"/>
      <c r="Q158" s="119"/>
      <c r="R158" s="119"/>
      <c r="S158" s="119"/>
      <c r="T158" s="119"/>
      <c r="U158" s="120"/>
      <c r="V158" s="44">
        <f>V149</f>
        <v>914.48251079106251</v>
      </c>
    </row>
    <row r="159" spans="1:22">
      <c r="A159" s="107" t="s">
        <v>137</v>
      </c>
      <c r="B159" s="108"/>
      <c r="C159" s="108"/>
      <c r="D159" s="108"/>
      <c r="E159" s="108"/>
      <c r="F159" s="108"/>
      <c r="G159" s="108"/>
      <c r="H159" s="108"/>
      <c r="I159" s="108"/>
      <c r="J159" s="108"/>
      <c r="K159" s="108"/>
      <c r="L159" s="108"/>
      <c r="M159" s="108"/>
      <c r="N159" s="108"/>
      <c r="O159" s="108"/>
      <c r="P159" s="108"/>
      <c r="Q159" s="108"/>
      <c r="R159" s="108"/>
      <c r="S159" s="108"/>
      <c r="T159" s="108"/>
      <c r="U159" s="109"/>
      <c r="V159" s="30">
        <f>SUM(V157:V158)</f>
        <v>4825.1863351110624</v>
      </c>
    </row>
    <row r="162" spans="1:22">
      <c r="A162" s="106" t="s">
        <v>92</v>
      </c>
      <c r="B162" s="106"/>
      <c r="C162" s="106"/>
      <c r="D162" s="106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</row>
    <row r="163" spans="1:22">
      <c r="A163" s="107" t="s">
        <v>89</v>
      </c>
      <c r="B163" s="108"/>
      <c r="C163" s="108"/>
      <c r="D163" s="108"/>
      <c r="E163" s="108"/>
      <c r="F163" s="108"/>
      <c r="G163" s="108"/>
      <c r="H163" s="108"/>
      <c r="I163" s="108"/>
      <c r="J163" s="108"/>
      <c r="K163" s="108"/>
      <c r="L163" s="108"/>
      <c r="M163" s="108"/>
      <c r="N163" s="108"/>
      <c r="O163" s="108"/>
      <c r="P163" s="108"/>
      <c r="Q163" s="108"/>
      <c r="R163" s="108"/>
      <c r="S163" s="108"/>
      <c r="T163" s="108"/>
      <c r="U163" s="108"/>
      <c r="V163" s="109"/>
    </row>
    <row r="164" spans="1:22" ht="31.5">
      <c r="A164" s="89" t="s">
        <v>90</v>
      </c>
      <c r="B164" s="90"/>
      <c r="C164" s="90"/>
      <c r="D164" s="90"/>
      <c r="E164" s="90"/>
      <c r="F164" s="90"/>
      <c r="G164" s="90"/>
      <c r="H164" s="90"/>
      <c r="I164" s="90"/>
      <c r="J164" s="90"/>
      <c r="K164" s="90"/>
      <c r="L164" s="90"/>
      <c r="M164" s="90"/>
      <c r="N164" s="90"/>
      <c r="O164" s="90"/>
      <c r="P164" s="90"/>
      <c r="Q164" s="90"/>
      <c r="R164" s="110" t="s">
        <v>105</v>
      </c>
      <c r="S164" s="111"/>
      <c r="T164" s="110" t="s">
        <v>106</v>
      </c>
      <c r="U164" s="112"/>
      <c r="V164" s="93" t="s">
        <v>107</v>
      </c>
    </row>
    <row r="165" spans="1:22">
      <c r="A165" s="94" t="s">
        <v>83</v>
      </c>
      <c r="B165" s="113" t="s">
        <v>108</v>
      </c>
      <c r="C165" s="114"/>
      <c r="D165" s="114"/>
      <c r="E165" s="114"/>
      <c r="F165" s="114"/>
      <c r="G165" s="114"/>
      <c r="H165" s="114"/>
      <c r="I165" s="114"/>
      <c r="J165" s="114"/>
      <c r="K165" s="114"/>
      <c r="L165" s="114"/>
      <c r="M165" s="114"/>
      <c r="N165" s="114"/>
      <c r="O165" s="114"/>
      <c r="P165" s="114"/>
      <c r="Q165" s="114"/>
      <c r="R165" s="115">
        <f>M29</f>
        <v>2</v>
      </c>
      <c r="S165" s="115"/>
      <c r="T165" s="116">
        <f>V159</f>
        <v>4825.1863351110624</v>
      </c>
      <c r="U165" s="117"/>
      <c r="V165" s="24">
        <f>T165*R165</f>
        <v>9650.3726702221247</v>
      </c>
    </row>
    <row r="166" spans="1:22">
      <c r="A166" s="94" t="s">
        <v>4</v>
      </c>
      <c r="B166" s="102" t="s">
        <v>149</v>
      </c>
      <c r="C166" s="103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4"/>
      <c r="V166" s="24">
        <f>V165*Q22</f>
        <v>115804.4720426655</v>
      </c>
    </row>
    <row r="167" spans="1:22">
      <c r="A167" s="52"/>
      <c r="B167" s="53"/>
      <c r="C167" s="54"/>
      <c r="D167" s="54"/>
      <c r="E167" s="54"/>
      <c r="F167" s="54"/>
      <c r="G167" s="54"/>
      <c r="H167" s="54"/>
      <c r="I167" s="54"/>
      <c r="J167" s="54"/>
      <c r="K167" s="54"/>
      <c r="L167" s="54"/>
      <c r="M167" s="54"/>
      <c r="N167" s="54"/>
      <c r="O167" s="54"/>
      <c r="P167" s="54"/>
      <c r="Q167" s="54"/>
      <c r="R167" s="54"/>
      <c r="S167" s="54"/>
      <c r="T167" s="54"/>
      <c r="U167" s="54"/>
      <c r="V167" s="55"/>
    </row>
    <row r="169" spans="1:22" ht="54.75" customHeight="1">
      <c r="A169" s="105" t="s">
        <v>138</v>
      </c>
      <c r="B169" s="105"/>
      <c r="C169" s="105"/>
      <c r="D169" s="105"/>
      <c r="E169" s="105"/>
      <c r="F169" s="105"/>
      <c r="G169" s="105"/>
      <c r="H169" s="105"/>
      <c r="I169" s="105"/>
      <c r="J169" s="105"/>
      <c r="K169" s="105"/>
      <c r="L169" s="105"/>
      <c r="M169" s="105"/>
      <c r="N169" s="105"/>
      <c r="O169" s="105"/>
      <c r="P169" s="105"/>
      <c r="Q169" s="105"/>
      <c r="R169" s="105"/>
      <c r="S169" s="105"/>
      <c r="T169" s="105"/>
      <c r="U169" s="105"/>
      <c r="V169" s="105"/>
    </row>
    <row r="171" spans="1:22">
      <c r="A171" s="51" t="s">
        <v>109</v>
      </c>
    </row>
  </sheetData>
  <mergeCells count="192">
    <mergeCell ref="A169:V169"/>
    <mergeCell ref="R164:S164"/>
    <mergeCell ref="T164:U164"/>
    <mergeCell ref="B165:Q165"/>
    <mergeCell ref="R165:S165"/>
    <mergeCell ref="T165:U165"/>
    <mergeCell ref="B166:U166"/>
    <mergeCell ref="B156:U156"/>
    <mergeCell ref="A157:U157"/>
    <mergeCell ref="B158:U158"/>
    <mergeCell ref="A159:U159"/>
    <mergeCell ref="A162:V162"/>
    <mergeCell ref="A163:V163"/>
    <mergeCell ref="A149:U149"/>
    <mergeCell ref="A151:V151"/>
    <mergeCell ref="A152:U152"/>
    <mergeCell ref="B153:U153"/>
    <mergeCell ref="B154:U154"/>
    <mergeCell ref="B155:U155"/>
    <mergeCell ref="B146:P146"/>
    <mergeCell ref="Q146:U146"/>
    <mergeCell ref="B147:P147"/>
    <mergeCell ref="Q147:U147"/>
    <mergeCell ref="B148:P148"/>
    <mergeCell ref="Q148:U148"/>
    <mergeCell ref="B143:P143"/>
    <mergeCell ref="Q143:U143"/>
    <mergeCell ref="B144:P144"/>
    <mergeCell ref="Q144:U144"/>
    <mergeCell ref="B145:P145"/>
    <mergeCell ref="Q145:U145"/>
    <mergeCell ref="B135:U135"/>
    <mergeCell ref="A136:U136"/>
    <mergeCell ref="A140:V140"/>
    <mergeCell ref="B141:P141"/>
    <mergeCell ref="Q141:U141"/>
    <mergeCell ref="B142:P142"/>
    <mergeCell ref="Q142:U142"/>
    <mergeCell ref="B129:U129"/>
    <mergeCell ref="B130:U130"/>
    <mergeCell ref="B131:U131"/>
    <mergeCell ref="B132:U132"/>
    <mergeCell ref="B133:U133"/>
    <mergeCell ref="B134:U134"/>
    <mergeCell ref="B123:P123"/>
    <mergeCell ref="Q123:U123"/>
    <mergeCell ref="B124:U124"/>
    <mergeCell ref="B125:U125"/>
    <mergeCell ref="A126:U126"/>
    <mergeCell ref="A128:V128"/>
    <mergeCell ref="B120:P120"/>
    <mergeCell ref="Q120:U120"/>
    <mergeCell ref="B121:P121"/>
    <mergeCell ref="Q121:U121"/>
    <mergeCell ref="B122:P122"/>
    <mergeCell ref="Q122:U122"/>
    <mergeCell ref="B113:U113"/>
    <mergeCell ref="B114:U114"/>
    <mergeCell ref="A115:U115"/>
    <mergeCell ref="A117:V117"/>
    <mergeCell ref="B118:U118"/>
    <mergeCell ref="B119:P119"/>
    <mergeCell ref="Q119:U119"/>
    <mergeCell ref="B109:P109"/>
    <mergeCell ref="Q109:U109"/>
    <mergeCell ref="B110:U110"/>
    <mergeCell ref="B111:U111"/>
    <mergeCell ref="B112:P112"/>
    <mergeCell ref="Q112:U112"/>
    <mergeCell ref="B103:P103"/>
    <mergeCell ref="Q103:U103"/>
    <mergeCell ref="B104:U104"/>
    <mergeCell ref="A105:U105"/>
    <mergeCell ref="A107:V107"/>
    <mergeCell ref="B108:U108"/>
    <mergeCell ref="B97:P97"/>
    <mergeCell ref="Q97:U97"/>
    <mergeCell ref="B98:U98"/>
    <mergeCell ref="A99:U99"/>
    <mergeCell ref="A101:V101"/>
    <mergeCell ref="B102:U102"/>
    <mergeCell ref="A93:V93"/>
    <mergeCell ref="B94:U94"/>
    <mergeCell ref="B95:P95"/>
    <mergeCell ref="Q95:U95"/>
    <mergeCell ref="B96:P96"/>
    <mergeCell ref="Q96:U96"/>
    <mergeCell ref="B89:P89"/>
    <mergeCell ref="Q89:U89"/>
    <mergeCell ref="B90:P90"/>
    <mergeCell ref="Q90:U90"/>
    <mergeCell ref="A91:P91"/>
    <mergeCell ref="Q91:U91"/>
    <mergeCell ref="B86:P86"/>
    <mergeCell ref="Q86:U86"/>
    <mergeCell ref="B87:P87"/>
    <mergeCell ref="Q87:U87"/>
    <mergeCell ref="B88:P88"/>
    <mergeCell ref="Q88:U88"/>
    <mergeCell ref="B83:P83"/>
    <mergeCell ref="Q83:U83"/>
    <mergeCell ref="B84:P84"/>
    <mergeCell ref="Q84:U84"/>
    <mergeCell ref="B85:P85"/>
    <mergeCell ref="Q85:U85"/>
    <mergeCell ref="B75:U75"/>
    <mergeCell ref="A76:U76"/>
    <mergeCell ref="A79:V79"/>
    <mergeCell ref="A81:V81"/>
    <mergeCell ref="B82:P82"/>
    <mergeCell ref="Q82:U82"/>
    <mergeCell ref="A68:V68"/>
    <mergeCell ref="B70:U70"/>
    <mergeCell ref="B71:U71"/>
    <mergeCell ref="B72:U72"/>
    <mergeCell ref="B73:U73"/>
    <mergeCell ref="B74:U74"/>
    <mergeCell ref="B60:O60"/>
    <mergeCell ref="B61:U61"/>
    <mergeCell ref="B62:O62"/>
    <mergeCell ref="B63:O63"/>
    <mergeCell ref="B64:U64"/>
    <mergeCell ref="A65:U65"/>
    <mergeCell ref="B52:U52"/>
    <mergeCell ref="B53:P53"/>
    <mergeCell ref="Q53:U53"/>
    <mergeCell ref="B54:U54"/>
    <mergeCell ref="A57:V57"/>
    <mergeCell ref="B59:U59"/>
    <mergeCell ref="B49:P49"/>
    <mergeCell ref="Q49:U49"/>
    <mergeCell ref="B50:P50"/>
    <mergeCell ref="Q50:U50"/>
    <mergeCell ref="B51:P51"/>
    <mergeCell ref="Q51:U51"/>
    <mergeCell ref="B43:P43"/>
    <mergeCell ref="Q43:V43"/>
    <mergeCell ref="B44:V44"/>
    <mergeCell ref="A46:V46"/>
    <mergeCell ref="B48:P48"/>
    <mergeCell ref="Q48:U48"/>
    <mergeCell ref="B40:P40"/>
    <mergeCell ref="Q40:V40"/>
    <mergeCell ref="B41:P41"/>
    <mergeCell ref="Q41:V41"/>
    <mergeCell ref="B42:P42"/>
    <mergeCell ref="Q42:V42"/>
    <mergeCell ref="B37:P37"/>
    <mergeCell ref="Q37:V37"/>
    <mergeCell ref="B38:P38"/>
    <mergeCell ref="Q38:V38"/>
    <mergeCell ref="B39:P39"/>
    <mergeCell ref="Q39:V39"/>
    <mergeCell ref="A29:F29"/>
    <mergeCell ref="G29:L29"/>
    <mergeCell ref="M29:V29"/>
    <mergeCell ref="A33:V33"/>
    <mergeCell ref="A34:V34"/>
    <mergeCell ref="A36:V36"/>
    <mergeCell ref="B22:P22"/>
    <mergeCell ref="Q22:V22"/>
    <mergeCell ref="A23:V23"/>
    <mergeCell ref="A24:V24"/>
    <mergeCell ref="A26:V26"/>
    <mergeCell ref="A28:F28"/>
    <mergeCell ref="G28:L28"/>
    <mergeCell ref="M28:V28"/>
    <mergeCell ref="B19:P19"/>
    <mergeCell ref="Q19:V19"/>
    <mergeCell ref="B20:P20"/>
    <mergeCell ref="Q20:V20"/>
    <mergeCell ref="B21:P21"/>
    <mergeCell ref="Q21:V21"/>
    <mergeCell ref="B17:P17"/>
    <mergeCell ref="Q17:V17"/>
    <mergeCell ref="B18:P18"/>
    <mergeCell ref="Q18:V18"/>
    <mergeCell ref="A10:V10"/>
    <mergeCell ref="A12:V12"/>
    <mergeCell ref="B14:P14"/>
    <mergeCell ref="Q14:V14"/>
    <mergeCell ref="B15:P15"/>
    <mergeCell ref="Q15:V15"/>
    <mergeCell ref="A1:V1"/>
    <mergeCell ref="A2:V2"/>
    <mergeCell ref="A5:V5"/>
    <mergeCell ref="A7:V7"/>
    <mergeCell ref="A8:V8"/>
    <mergeCell ref="A9:N9"/>
    <mergeCell ref="O9:V9"/>
    <mergeCell ref="B16:P16"/>
    <mergeCell ref="Q16:V16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Auxiliar de Limpeza</vt:lpstr>
      <vt:lpstr>Recepcionista</vt:lpstr>
      <vt:lpstr>Enfermeiro</vt:lpstr>
      <vt:lpstr>Técnico em Enfermagem</vt:lpstr>
      <vt:lpstr>Auxiliar Administrativo</vt:lpstr>
      <vt:lpstr>Motorista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Cleia</dc:creator>
  <cp:lastModifiedBy>Vilson Söthe</cp:lastModifiedBy>
  <cp:lastPrinted>2023-05-19T11:27:37Z</cp:lastPrinted>
  <dcterms:created xsi:type="dcterms:W3CDTF">2012-03-28T19:50:25Z</dcterms:created>
  <dcterms:modified xsi:type="dcterms:W3CDTF">2024-04-25T19:32:37Z</dcterms:modified>
</cp:coreProperties>
</file>